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O:\CC_Geschaeftsbericht\Geschäftsbericht 2022\4_OnlineGB\Tabellen\230329_DE_EN\"/>
    </mc:Choice>
  </mc:AlternateContent>
  <bookViews>
    <workbookView xWindow="0" yWindow="0" windowWidth="19200" windowHeight="6465" firstSheet="1" activeTab="1"/>
  </bookViews>
  <sheets>
    <sheet name="_com.sap.ip.bi.xl.hiddensheet" sheetId="2" state="veryHidden" r:id="rId1"/>
    <sheet name="Contents" sheetId="10" r:id="rId2"/>
    <sheet name="Balance Sheet" sheetId="8" r:id="rId3"/>
    <sheet name="Comprehensive Income" sheetId="4" r:id="rId4"/>
    <sheet name="Changes in Equity" sheetId="5" r:id="rId5"/>
    <sheet name="Cash Flows" sheetId="6" r:id="rId6"/>
    <sheet name="Kapfluss_alt" sheetId="7" state="hidden" r:id="rId7"/>
  </sheets>
  <externalReferences>
    <externalReference r:id="rId8"/>
    <externalReference r:id="rId9"/>
    <externalReference r:id="rId10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4" l="1"/>
  <c r="G54" i="4" l="1"/>
  <c r="G52" i="4"/>
  <c r="G50" i="4"/>
  <c r="G47" i="4"/>
  <c r="G46" i="4"/>
  <c r="I62" i="4" l="1"/>
  <c r="I54" i="4"/>
  <c r="I52" i="4"/>
  <c r="I50" i="4"/>
  <c r="I56" i="4" s="1"/>
  <c r="I47" i="4"/>
  <c r="I46" i="4"/>
  <c r="I49" i="4" s="1"/>
  <c r="I58" i="4" s="1"/>
  <c r="E47" i="5" l="1"/>
  <c r="E48" i="5"/>
  <c r="E45" i="5"/>
  <c r="F46" i="5" l="1"/>
  <c r="E46" i="5"/>
  <c r="G46" i="5" s="1"/>
  <c r="F45" i="5"/>
  <c r="G45" i="5" s="1"/>
  <c r="E44" i="5"/>
  <c r="G44" i="5" s="1"/>
  <c r="G43" i="5"/>
  <c r="K32" i="5" l="1"/>
  <c r="K13" i="5"/>
  <c r="F39" i="5"/>
  <c r="F38" i="5"/>
  <c r="D20" i="5" l="1"/>
  <c r="D31" i="5" s="1"/>
  <c r="K19" i="5"/>
  <c r="M19" i="5" s="1"/>
  <c r="M18" i="5"/>
  <c r="K17" i="5"/>
  <c r="M17" i="5" s="1"/>
  <c r="K16" i="5"/>
  <c r="M16" i="5" s="1"/>
  <c r="L15" i="5"/>
  <c r="L20" i="5" s="1"/>
  <c r="L31" i="5" s="1"/>
  <c r="J15" i="5"/>
  <c r="J20" i="5" s="1"/>
  <c r="J31" i="5" s="1"/>
  <c r="I15" i="5"/>
  <c r="I20" i="5" s="1"/>
  <c r="I31" i="5" s="1"/>
  <c r="H15" i="5"/>
  <c r="H20" i="5" s="1"/>
  <c r="H31" i="5" s="1"/>
  <c r="G15" i="5"/>
  <c r="G20" i="5" s="1"/>
  <c r="G31" i="5" s="1"/>
  <c r="F15" i="5"/>
  <c r="F20" i="5" s="1"/>
  <c r="F31" i="5" s="1"/>
  <c r="E15" i="5"/>
  <c r="E20" i="5" s="1"/>
  <c r="E31" i="5" s="1"/>
  <c r="D15" i="5"/>
  <c r="K14" i="5"/>
  <c r="M14" i="5" s="1"/>
  <c r="K15" i="5"/>
  <c r="M15" i="5" s="1"/>
  <c r="K12" i="5"/>
  <c r="K20" i="5" l="1"/>
  <c r="M20" i="5" s="1"/>
  <c r="M13" i="5"/>
  <c r="M12" i="5"/>
  <c r="B52" i="6"/>
  <c r="B51" i="6"/>
  <c r="B50" i="6"/>
  <c r="B49" i="6"/>
  <c r="B45" i="6"/>
  <c r="B44" i="6"/>
  <c r="B43" i="6"/>
  <c r="B42" i="6"/>
  <c r="B41" i="6"/>
  <c r="B40" i="6"/>
  <c r="B36" i="6"/>
  <c r="B35" i="6"/>
  <c r="B34" i="6"/>
  <c r="B33" i="6"/>
  <c r="B32" i="6"/>
  <c r="B31" i="6"/>
  <c r="B30" i="6"/>
  <c r="B29" i="6"/>
  <c r="B28" i="6"/>
  <c r="B27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53" i="6" l="1"/>
  <c r="B47" i="6"/>
  <c r="B25" i="6"/>
  <c r="B38" i="6"/>
  <c r="G29" i="4" l="1"/>
  <c r="G25" i="4"/>
  <c r="G24" i="4"/>
  <c r="G23" i="4"/>
  <c r="G14" i="4"/>
  <c r="G33" i="4"/>
  <c r="I29" i="4"/>
  <c r="I25" i="4"/>
  <c r="I24" i="4"/>
  <c r="I23" i="4"/>
  <c r="I20" i="4"/>
  <c r="G20" i="4"/>
  <c r="I19" i="4"/>
  <c r="G19" i="4"/>
  <c r="I18" i="4"/>
  <c r="G18" i="4"/>
  <c r="I17" i="4"/>
  <c r="G17" i="4"/>
  <c r="I16" i="4"/>
  <c r="G16" i="4"/>
  <c r="I14" i="4"/>
  <c r="I13" i="4"/>
  <c r="G13" i="4"/>
  <c r="I12" i="4"/>
  <c r="G12" i="4"/>
  <c r="I10" i="4"/>
  <c r="G10" i="4"/>
  <c r="I8" i="4"/>
  <c r="G8" i="4"/>
  <c r="H66" i="8" l="1"/>
  <c r="H64" i="8"/>
  <c r="H63" i="8"/>
  <c r="H62" i="8"/>
  <c r="H61" i="8"/>
  <c r="H60" i="8"/>
  <c r="H59" i="8"/>
  <c r="H58" i="8"/>
  <c r="H57" i="8"/>
  <c r="H56" i="8"/>
  <c r="H52" i="8"/>
  <c r="H51" i="8"/>
  <c r="H50" i="8"/>
  <c r="H49" i="8"/>
  <c r="H48" i="8"/>
  <c r="H44" i="8"/>
  <c r="H43" i="8"/>
  <c r="H42" i="8"/>
  <c r="H41" i="8"/>
  <c r="H40" i="8"/>
  <c r="H39" i="8"/>
  <c r="H31" i="8"/>
  <c r="H29" i="8"/>
  <c r="H28" i="8"/>
  <c r="H27" i="8"/>
  <c r="H26" i="8"/>
  <c r="H25" i="8"/>
  <c r="H24" i="8"/>
  <c r="H23" i="8"/>
  <c r="H19" i="8"/>
  <c r="H18" i="8"/>
  <c r="H17" i="8"/>
  <c r="H16" i="8"/>
  <c r="H15" i="8"/>
  <c r="H14" i="8"/>
  <c r="H13" i="8"/>
  <c r="H12" i="8"/>
  <c r="H8" i="8"/>
  <c r="H35" i="8" l="1"/>
  <c r="G26" i="4" l="1"/>
  <c r="I21" i="4"/>
  <c r="G21" i="4"/>
  <c r="G28" i="4" s="1"/>
  <c r="G30" i="4" s="1"/>
  <c r="G34" i="4" s="1"/>
  <c r="I26" i="4"/>
  <c r="I28" i="4" l="1"/>
  <c r="I30" i="4" s="1"/>
  <c r="I34" i="4" s="1"/>
  <c r="G56" i="4" l="1"/>
  <c r="G49" i="4"/>
  <c r="I42" i="4"/>
  <c r="G42" i="4"/>
  <c r="G44" i="4" l="1"/>
  <c r="G58" i="4"/>
  <c r="G59" i="4" l="1"/>
  <c r="G63" i="4" s="1"/>
  <c r="I44" i="4"/>
  <c r="I59" i="4" s="1"/>
  <c r="I63" i="4" s="1"/>
  <c r="K38" i="5" l="1"/>
  <c r="M38" i="5" s="1"/>
  <c r="M37" i="5"/>
  <c r="B53" i="7" l="1"/>
  <c r="B54" i="7" s="1"/>
  <c r="B49" i="7"/>
  <c r="B42" i="7"/>
  <c r="B22" i="7"/>
  <c r="B13" i="7"/>
  <c r="B23" i="7" s="1"/>
  <c r="K36" i="5" l="1"/>
  <c r="M36" i="5" s="1"/>
  <c r="K35" i="5"/>
  <c r="M35" i="5" s="1"/>
  <c r="L34" i="5"/>
  <c r="L39" i="5" s="1"/>
  <c r="J34" i="5"/>
  <c r="J39" i="5" s="1"/>
  <c r="I34" i="5"/>
  <c r="I39" i="5" s="1"/>
  <c r="H34" i="5"/>
  <c r="H39" i="5" s="1"/>
  <c r="G34" i="5"/>
  <c r="G39" i="5" s="1"/>
  <c r="F34" i="5"/>
  <c r="E34" i="5"/>
  <c r="E39" i="5" s="1"/>
  <c r="D34" i="5"/>
  <c r="D39" i="5" s="1"/>
  <c r="K33" i="5"/>
  <c r="M33" i="5" s="1"/>
  <c r="M32" i="5"/>
  <c r="K31" i="5"/>
  <c r="K34" i="5" l="1"/>
  <c r="M34" i="5" s="1"/>
  <c r="M31" i="5"/>
  <c r="K39" i="5" l="1"/>
  <c r="M39" i="5" s="1"/>
  <c r="F48" i="5"/>
  <c r="G48" i="5"/>
  <c r="G47" i="5"/>
</calcChain>
</file>

<file path=xl/sharedStrings.xml><?xml version="1.0" encoding="utf-8"?>
<sst xmlns="http://schemas.openxmlformats.org/spreadsheetml/2006/main" count="271" uniqueCount="183">
  <si>
    <t xml:space="preserve"> </t>
  </si>
  <si>
    <t>Rundung</t>
  </si>
  <si>
    <t>1 - 3</t>
  </si>
  <si>
    <t>31.12.2021</t>
  </si>
  <si>
    <t>Spalte M</t>
  </si>
  <si>
    <t>►</t>
  </si>
  <si>
    <t>KSB Group 2022</t>
  </si>
  <si>
    <t>Statement of Comprehensive Income</t>
  </si>
  <si>
    <t>Income statement</t>
  </si>
  <si>
    <t>€ thousands</t>
  </si>
  <si>
    <t>Notes</t>
  </si>
  <si>
    <t>Sales revenue</t>
  </si>
  <si>
    <t>Changes in inventories</t>
  </si>
  <si>
    <t xml:space="preserve">Work performed and capitalised </t>
  </si>
  <si>
    <t>Total output of operations</t>
  </si>
  <si>
    <t>Other income</t>
  </si>
  <si>
    <t>Cost of materials</t>
  </si>
  <si>
    <t>Staff costs</t>
  </si>
  <si>
    <t>Depreciation and amortisation</t>
  </si>
  <si>
    <t>Other expenses</t>
  </si>
  <si>
    <t>Earnings before finance income / expense and income tax (EBIT)</t>
  </si>
  <si>
    <t>Finance income</t>
  </si>
  <si>
    <t>Finance expense</t>
  </si>
  <si>
    <t>Income from / expense to investments accounted for using the equity method</t>
  </si>
  <si>
    <t>Finance income / expense</t>
  </si>
  <si>
    <t>Earnings before income tax (EBT)</t>
  </si>
  <si>
    <t>Taxes on income</t>
  </si>
  <si>
    <t>Earnings after income tax</t>
  </si>
  <si>
    <t>Attributable to:</t>
  </si>
  <si>
    <t xml:space="preserve">     Non-controlling interests</t>
  </si>
  <si>
    <t xml:space="preserve">     Shareholders of KSB SE &amp; Co. KGaA</t>
  </si>
  <si>
    <t>Diluted and basic earnings per ordinary share (€)</t>
  </si>
  <si>
    <t>Diluted and basic earnings per preference share (€)</t>
  </si>
  <si>
    <t>Statement of income and expense recognised in equity</t>
  </si>
  <si>
    <t xml:space="preserve">   Remeasurement of defined benefit plans</t>
  </si>
  <si>
    <t xml:space="preserve">   Taxes on income</t>
  </si>
  <si>
    <t xml:space="preserve">   Remeasurement of defined benefit plans 
   attributable to investments accounted for using the equity method</t>
  </si>
  <si>
    <t>Items not reclassified to profit or loss in subsequent periods</t>
  </si>
  <si>
    <t xml:space="preserve">   Currency translation differences</t>
  </si>
  <si>
    <t xml:space="preserve">   Changes in the fair value of financial instruments: Hedging reserve</t>
  </si>
  <si>
    <t xml:space="preserve">   Taxes on income: Hedging reserve</t>
  </si>
  <si>
    <t xml:space="preserve">   Changes in the fair value of financial instruments: Hedging cost reserve</t>
  </si>
  <si>
    <t xml:space="preserve">   Taxes on income: Hedging cost reserve</t>
  </si>
  <si>
    <t xml:space="preserve">   Expense and income recognised directly in equity 
   relating to investments accounted for using the equity method</t>
  </si>
  <si>
    <t>Items reclassified to profit or loss in subsequent periods if required</t>
  </si>
  <si>
    <t>Other comprehensive income</t>
  </si>
  <si>
    <t>Comprehensive income</t>
  </si>
  <si>
    <t xml:space="preserve">Contents </t>
  </si>
  <si>
    <t>January to December 2022</t>
  </si>
  <si>
    <t>KSB Group: Statement of Comprehensive Income</t>
  </si>
  <si>
    <t>KSB Group: Statement of Changes in Equity</t>
  </si>
  <si>
    <t>KSB Group: Statement of Cash Flows</t>
  </si>
  <si>
    <t>Balance Sheet</t>
  </si>
  <si>
    <t>ASSETS</t>
  </si>
  <si>
    <t>NON-CURRENT ASSETS</t>
  </si>
  <si>
    <t>Intangible assets</t>
  </si>
  <si>
    <t>Right-of-use assets</t>
  </si>
  <si>
    <t>Property, plant and equipment</t>
  </si>
  <si>
    <t>Non-current financial assets</t>
  </si>
  <si>
    <t>Other non-financial assets *</t>
  </si>
  <si>
    <t>Investments accounted for using the equity method</t>
  </si>
  <si>
    <t>Deferred tax assets</t>
  </si>
  <si>
    <t>CURRENT ASSETS</t>
  </si>
  <si>
    <t>Inventories</t>
  </si>
  <si>
    <t>Contract assets</t>
  </si>
  <si>
    <t xml:space="preserve">Trade receivables </t>
  </si>
  <si>
    <t>Other financial assets *</t>
  </si>
  <si>
    <t>Other non-financial assets</t>
  </si>
  <si>
    <t>Cash and cash equivalents</t>
  </si>
  <si>
    <t>EQUITY AND LIABILITIES</t>
  </si>
  <si>
    <t>EQUITY</t>
  </si>
  <si>
    <t>Subscribed capital</t>
  </si>
  <si>
    <t>Capital reserve</t>
  </si>
  <si>
    <t>Revenue reserves</t>
  </si>
  <si>
    <t>Equity attributable to shareholders of KSB SE &amp; Co. KGaA</t>
  </si>
  <si>
    <t>Non-controlling interests</t>
  </si>
  <si>
    <t>NON-CURRENT LIABILITIES</t>
  </si>
  <si>
    <t>Deferred tax liabilities</t>
  </si>
  <si>
    <t>Provisions for employee benefits</t>
  </si>
  <si>
    <t>Other provisions</t>
  </si>
  <si>
    <t>Financial liabilities</t>
  </si>
  <si>
    <t>CURRENT LIABILITIES</t>
  </si>
  <si>
    <t>Contract liabilities</t>
  </si>
  <si>
    <t>Trade payables</t>
  </si>
  <si>
    <t>Other financial liabilities</t>
  </si>
  <si>
    <t>Other non-financial liabilities</t>
  </si>
  <si>
    <t>Income tax liabilities</t>
  </si>
  <si>
    <t>Further information is provided in the Notes to the consolidated financial statements.</t>
  </si>
  <si>
    <t>KSB Group 2019</t>
  </si>
  <si>
    <t>Statement of Cash Flows</t>
  </si>
  <si>
    <t>Depreciation and amortisation expense / Write-ups</t>
  </si>
  <si>
    <t>Increase / Decrease in non-current provisions</t>
  </si>
  <si>
    <t>Gain / Loss on disposal of non-current assets</t>
  </si>
  <si>
    <t>Other non-cash expenses / income</t>
  </si>
  <si>
    <t xml:space="preserve">Cash flows </t>
  </si>
  <si>
    <t>Increase / Decrease in inventories</t>
  </si>
  <si>
    <t>Increase / Decrease in trade receivables and other assets</t>
  </si>
  <si>
    <t>Increase / Decrease in contract assets</t>
  </si>
  <si>
    <t>Increase / Decrease in current provisions</t>
  </si>
  <si>
    <t>Increase / Decrease in advances received from customers</t>
  </si>
  <si>
    <t>Increase / Decrease in liabilities (excluding financial liabilities)</t>
  </si>
  <si>
    <t>Increase / Decrease in contract liabilities</t>
  </si>
  <si>
    <t>Other non-cash expenses (operating)</t>
  </si>
  <si>
    <t>Cash flows from operating activities</t>
  </si>
  <si>
    <t>Proceeds from disposal of intangible assets</t>
  </si>
  <si>
    <t>Payments to acquire intangible assets</t>
  </si>
  <si>
    <t>Proceeds from disposal of property, plant and equipment</t>
  </si>
  <si>
    <t xml:space="preserve">Payments to acquire property, plant and equipment </t>
  </si>
  <si>
    <t>Proceeds from disposal of non-current financial assets</t>
  </si>
  <si>
    <t>Payments to acquire non-current financial assets</t>
  </si>
  <si>
    <t>Proceeds from the acquisition of consolidated companies</t>
  </si>
  <si>
    <t xml:space="preserve">  and other operations (less cash and cash equivalents acquired)</t>
  </si>
  <si>
    <t>Payments to acquire consolidated companies</t>
  </si>
  <si>
    <t>Proceeds from investments in Group companies that are not fully consolidated</t>
  </si>
  <si>
    <t>Payments for investments in Group companies that are not fully consolidated</t>
  </si>
  <si>
    <t>Proceeds from commercial papers</t>
  </si>
  <si>
    <t>Payments for commercial papers</t>
  </si>
  <si>
    <t>Proceeds from term deposits (maturity of more than 3 and up to 12 months)</t>
  </si>
  <si>
    <t>Payments for term deposits (maturity of more than 3 and up to 12 months)</t>
  </si>
  <si>
    <t>Cash flows from investing activities</t>
  </si>
  <si>
    <r>
      <t xml:space="preserve">Dividends paid for previous year – Shareholders of KSB SE &amp; Co. KGaA </t>
    </r>
    <r>
      <rPr>
        <sz val="8"/>
        <rFont val="Arial"/>
        <family val="2"/>
      </rPr>
      <t>(Notes No. 11)</t>
    </r>
  </si>
  <si>
    <t xml:space="preserve">Dividends paid for previous year – Non-controlling interests </t>
  </si>
  <si>
    <t>Payments for loan against borrower’s note</t>
  </si>
  <si>
    <t>Proceeds from financial liabilities</t>
  </si>
  <si>
    <t>Payments for financial liabilities</t>
  </si>
  <si>
    <t>Payments to acquire non-controlling interests</t>
  </si>
  <si>
    <t>Cash flows from financing activities</t>
  </si>
  <si>
    <t>Changes in cash and cash equivalents</t>
  </si>
  <si>
    <t>Effects of exchange rate changes on cash and cash equivalents</t>
  </si>
  <si>
    <t>Effects of changes in consolidated Group</t>
  </si>
  <si>
    <t>Cash and cash equivalents at beginning of period</t>
  </si>
  <si>
    <t xml:space="preserve">Cash and cash equivalents at end of period </t>
  </si>
  <si>
    <t>Further information is provided in Section VII. Statement of Cash Flows in the Notes to the consolidated financial statements.</t>
  </si>
  <si>
    <t xml:space="preserve">Finance expense </t>
  </si>
  <si>
    <t>Gain / Loss on disposal of intangible assets and property, plant and equipment</t>
  </si>
  <si>
    <t>Gain / Loss on the sale of subsidiaries</t>
  </si>
  <si>
    <t>Change in inventories</t>
  </si>
  <si>
    <t xml:space="preserve">Change in contract assets </t>
  </si>
  <si>
    <t xml:space="preserve">Change in trade receivables </t>
  </si>
  <si>
    <t>Change in provisions</t>
  </si>
  <si>
    <t xml:space="preserve">Change in contract liabilities </t>
  </si>
  <si>
    <t>Change in trade payables</t>
  </si>
  <si>
    <t>Change in other assets and liabilities</t>
  </si>
  <si>
    <t>Income tax paid</t>
  </si>
  <si>
    <t>Interest received</t>
  </si>
  <si>
    <t xml:space="preserve">Proceeds from disposal of intangible assets and property, plant and equipment </t>
  </si>
  <si>
    <t>Payments to acquire intangible assets and property, plant and equipment</t>
  </si>
  <si>
    <t>Sale of subsidiaries and other operations less cash and cash equivalents sold</t>
  </si>
  <si>
    <t>Proceeds from deposits with an original maturity of more than 3 months</t>
  </si>
  <si>
    <t>Payments for deposits with an original maturity of more than 3 months</t>
  </si>
  <si>
    <t>Proceeds from dividends from Group companies that are not fully consolidated</t>
  </si>
  <si>
    <t>Proceeds from capitalisation measures with Group companies that are not fully consolidated</t>
  </si>
  <si>
    <t>Payments for capitalisation measures with Group companies that are not fully consolidated</t>
  </si>
  <si>
    <t>Dividends paid to shareholders of KSB SE &amp; Co. KGaA</t>
  </si>
  <si>
    <t>Dividends paid to non-controlling interests</t>
  </si>
  <si>
    <t>Payments for financial liabilities (not including lease liabilities)</t>
  </si>
  <si>
    <t>Repayment of lease liabilities</t>
  </si>
  <si>
    <t xml:space="preserve">Interest paid </t>
  </si>
  <si>
    <t>Statement of Changes in Equity</t>
  </si>
  <si>
    <t>Subscribed capital of KSB SE &amp; Co. KGaA</t>
  </si>
  <si>
    <t>Capital reserve of KSB SE &amp; Co. KGaA</t>
  </si>
  <si>
    <t>Currency translation differences</t>
  </si>
  <si>
    <t>Changes in the fair value of financial instruments: Hedging cost  reserve</t>
  </si>
  <si>
    <t>Remeasurement of defined benefit plans</t>
  </si>
  <si>
    <t>1 Jan. 2021</t>
  </si>
  <si>
    <t>Total comprehensive income</t>
  </si>
  <si>
    <t>Dividends paid</t>
  </si>
  <si>
    <t>Capital increase / decrease</t>
  </si>
  <si>
    <t>Step acquisitions</t>
  </si>
  <si>
    <t>Other</t>
  </si>
  <si>
    <t>31 Dec. 2021</t>
  </si>
  <si>
    <t>1 Jan. 2022</t>
  </si>
  <si>
    <t>31 Dec. 2022</t>
  </si>
  <si>
    <t>Development of accumulated currency translation differences (€ thousands)</t>
  </si>
  <si>
    <t>Change in 2021</t>
  </si>
  <si>
    <t>Change in 2022</t>
  </si>
  <si>
    <t>KSB Group: Balance Sheet</t>
  </si>
  <si>
    <t>Other 
revenue 
reserves</t>
  </si>
  <si>
    <t>Changes in the 
fair value of financial instruments: Hedging reserve</t>
  </si>
  <si>
    <t>Total 
Equity</t>
  </si>
  <si>
    <t xml:space="preserve">Currency translation differences in equity attributable to shareholders of 
KSB SE &amp; Co. KGaA 
</t>
  </si>
  <si>
    <t xml:space="preserve">Currency translation differences in 
non-controlling interests
</t>
  </si>
  <si>
    <t xml:space="preserve">Total amount of currency translation differences 
in equity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</si>
</sst>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&quot;€&quot;* #,##0_);_(&quot;€&quot;* \(#,##0\);_(&quot;€&quot;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\ #\ #\ 0"/>
    <numFmt numFmtId="169" formatCode="#,##0&quot;DM&quot;;\ \-#,##0&quot;DM&quot;"/>
    <numFmt numFmtId="170" formatCode="#,##0;[Red]\-#,##0;0"/>
    <numFmt numFmtId="171" formatCode="\+#,##0;[Red]\-#,##0;0"/>
    <numFmt numFmtId="172" formatCode="\+#,##0.0;[Red]\-#,##0.0;0.0"/>
    <numFmt numFmtId="173" formatCode="0.0%"/>
    <numFmt numFmtId="174" formatCode="#,##0_€"/>
    <numFmt numFmtId="175" formatCode="#,##0.00_€"/>
    <numFmt numFmtId="176" formatCode="#,##0.00;[Red]\-#,##0.00;0.00"/>
    <numFmt numFmtId="177" formatCode="0####"/>
  </numFmts>
  <fonts count="7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4"/>
      <name val="Arial"/>
      <family val="2"/>
    </font>
    <font>
      <b/>
      <sz val="11"/>
      <color rgb="FF336699"/>
      <name val="Arial"/>
      <family val="2"/>
    </font>
    <font>
      <i/>
      <sz val="11"/>
      <name val="Arial"/>
      <family val="2"/>
    </font>
    <font>
      <b/>
      <sz val="11"/>
      <color theme="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sz val="12"/>
      <color theme="4"/>
      <name val="Arial"/>
      <family val="2"/>
    </font>
    <font>
      <b/>
      <sz val="14"/>
      <color rgb="FF002060"/>
      <name val="Arial"/>
      <family val="2"/>
    </font>
    <font>
      <b/>
      <sz val="12"/>
      <color rgb="FF336699"/>
      <name val="Arial"/>
      <family val="2"/>
    </font>
    <font>
      <b/>
      <sz val="12"/>
      <name val="Arial"/>
      <family val="2"/>
    </font>
    <font>
      <b/>
      <sz val="12"/>
      <color theme="4"/>
      <name val="Arial"/>
      <family val="2"/>
    </font>
    <font>
      <b/>
      <u/>
      <sz val="12"/>
      <name val="Arial"/>
      <family val="2"/>
    </font>
    <font>
      <sz val="12"/>
      <color rgb="FF336699"/>
      <name val="Arial"/>
      <family val="2"/>
    </font>
    <font>
      <sz val="8"/>
      <name val="Arial"/>
      <family val="2"/>
    </font>
    <font>
      <sz val="9"/>
      <color theme="4"/>
      <name val="Arial"/>
      <family val="2"/>
    </font>
    <font>
      <sz val="10"/>
      <name val="Helv"/>
      <family val="2"/>
    </font>
    <font>
      <sz val="12"/>
      <name val="Helv"/>
      <family val="2"/>
    </font>
    <font>
      <sz val="12"/>
      <color theme="4"/>
      <name val="Helv"/>
      <family val="2"/>
    </font>
    <font>
      <b/>
      <sz val="20"/>
      <color rgb="FF336699"/>
      <name val="Arial"/>
      <family val="2"/>
    </font>
    <font>
      <b/>
      <sz val="12"/>
      <name val="Helv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u/>
      <sz val="10"/>
      <color theme="4"/>
      <name val="Arial"/>
      <family val="2"/>
    </font>
    <font>
      <b/>
      <i/>
      <u/>
      <sz val="10"/>
      <name val="Arial"/>
      <family val="2"/>
    </font>
    <font>
      <sz val="10"/>
      <color theme="4"/>
      <name val="Helv"/>
      <family val="2"/>
    </font>
    <font>
      <sz val="11"/>
      <color theme="4"/>
      <name val="Helv"/>
      <family val="2"/>
    </font>
    <font>
      <sz val="11"/>
      <name val="Helv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rgb="FF336699"/>
      <name val="Arial"/>
      <family val="2"/>
    </font>
    <font>
      <b/>
      <i/>
      <u/>
      <sz val="20"/>
      <name val="Arial"/>
      <family val="2"/>
    </font>
    <font>
      <sz val="10"/>
      <color rgb="FF336699"/>
      <name val="Arial"/>
      <family val="2"/>
    </font>
    <font>
      <b/>
      <sz val="12"/>
      <color rgb="FF0070C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i/>
      <sz val="12"/>
      <name val="Arial"/>
      <family val="2"/>
    </font>
    <font>
      <sz val="6"/>
      <name val="Frutiger LT Pro 57 Condensed"/>
      <family val="2"/>
    </font>
    <font>
      <sz val="11"/>
      <color indexed="18"/>
      <name val="DIN-Light"/>
      <family val="2"/>
    </font>
    <font>
      <sz val="11"/>
      <name val="DIN-Light"/>
      <family val="2"/>
    </font>
    <font>
      <sz val="11"/>
      <color rgb="FFFF0000"/>
      <name val="DIN-Light"/>
      <family val="2"/>
    </font>
    <font>
      <b/>
      <sz val="20"/>
      <color rgb="FF336699"/>
      <name val="Frutiger LT Pro 45 Light"/>
      <family val="2"/>
    </font>
    <font>
      <sz val="12"/>
      <color rgb="FF7030A0"/>
      <name val="Arial"/>
      <family val="2"/>
    </font>
    <font>
      <b/>
      <sz val="12"/>
      <color rgb="FF7030A0"/>
      <name val="Arial"/>
      <family val="2"/>
    </font>
    <font>
      <sz val="10"/>
      <color rgb="FF7030A0"/>
      <name val="Arial"/>
      <family val="2"/>
    </font>
    <font>
      <sz val="12"/>
      <color rgb="FF7030A0"/>
      <name val="Helv"/>
      <family val="2"/>
    </font>
    <font>
      <sz val="20"/>
      <name val="Arial"/>
      <family val="2"/>
    </font>
    <font>
      <sz val="12"/>
      <color rgb="FF336699"/>
      <name val="Helv"/>
      <family val="2"/>
    </font>
    <font>
      <b/>
      <i/>
      <u/>
      <sz val="10"/>
      <color rgb="FF336699"/>
      <name val="Arial"/>
      <family val="2"/>
    </font>
    <font>
      <sz val="11"/>
      <color rgb="FF336699"/>
      <name val="Calibri"/>
      <family val="2"/>
      <scheme val="minor"/>
    </font>
    <font>
      <sz val="10"/>
      <color rgb="FF336699"/>
      <name val="Helv"/>
      <family val="2"/>
    </font>
    <font>
      <sz val="9"/>
      <color rgb="FF336699"/>
      <name val="Arial"/>
      <family val="2"/>
    </font>
    <font>
      <sz val="11"/>
      <name val="Calibri"/>
      <family val="2"/>
      <scheme val="minor"/>
    </font>
    <font>
      <sz val="12"/>
      <name val="Helv"/>
    </font>
  </fonts>
  <fills count="2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3" tint="-0.24796288949247719"/>
      </left>
      <right style="thin">
        <color theme="3" tint="-0.24796288949247719"/>
      </right>
      <top style="thin">
        <color theme="3" tint="-0.24796288949247719"/>
      </top>
      <bottom style="thin">
        <color theme="3" tint="-0.24796288949247719"/>
      </bottom>
      <diagonal/>
    </border>
    <border>
      <left style="thin">
        <color theme="3" tint="0.59974974822229687"/>
      </left>
      <right style="thin">
        <color theme="3" tint="0.59974974822229687"/>
      </right>
      <top style="thin">
        <color theme="3" tint="0.59974974822229687"/>
      </top>
      <bottom style="thin">
        <color theme="3" tint="0.59974974822229687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theme="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theme="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auto="1"/>
      </right>
      <top/>
      <bottom style="medium">
        <color theme="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51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" fillId="2" borderId="1" applyNumberFormat="0" applyProtection="0"/>
    <xf numFmtId="0" fontId="3" fillId="0" borderId="2" applyNumberFormat="0" applyProtection="0">
      <alignment horizontal="right" vertical="center"/>
    </xf>
    <xf numFmtId="0" fontId="2" fillId="0" borderId="3" applyNumberFormat="0" applyProtection="0">
      <alignment horizontal="right" vertical="center"/>
    </xf>
    <xf numFmtId="0" fontId="3" fillId="2" borderId="1" applyNumberFormat="0" applyProtection="0"/>
    <xf numFmtId="0" fontId="4" fillId="3" borderId="3" applyNumberFormat="0">
      <protection locked="0"/>
    </xf>
    <xf numFmtId="0" fontId="4" fillId="4" borderId="3" applyNumberFormat="0" applyProtection="0"/>
    <xf numFmtId="0" fontId="3" fillId="5" borderId="2" applyNumberFormat="0" applyBorder="0">
      <alignment horizontal="right" vertical="center"/>
      <protection locked="0"/>
    </xf>
    <xf numFmtId="0" fontId="4" fillId="3" borderId="3" applyNumberFormat="0">
      <protection locked="0"/>
    </xf>
    <xf numFmtId="0" fontId="2" fillId="4" borderId="3" applyNumberFormat="0" applyProtection="0">
      <alignment horizontal="right" vertical="center"/>
    </xf>
    <xf numFmtId="0" fontId="2" fillId="5" borderId="3" applyNumberFormat="0" applyBorder="0">
      <alignment horizontal="right" vertical="center"/>
      <protection locked="0"/>
    </xf>
    <xf numFmtId="0" fontId="5" fillId="6" borderId="4" applyNumberFormat="0" applyBorder="0" applyProtection="0"/>
    <xf numFmtId="0" fontId="6" fillId="7" borderId="4" applyNumberFormat="0" applyBorder="0" applyProtection="0"/>
    <xf numFmtId="0" fontId="6" fillId="8" borderId="4" applyNumberFormat="0" applyBorder="0" applyProtection="0"/>
    <xf numFmtId="0" fontId="7" fillId="9" borderId="4" applyNumberFormat="0" applyBorder="0" applyProtection="0"/>
    <xf numFmtId="0" fontId="7" fillId="10" borderId="4" applyNumberFormat="0" applyBorder="0" applyProtection="0"/>
    <xf numFmtId="0" fontId="7" fillId="11" borderId="4" applyNumberFormat="0" applyBorder="0" applyProtection="0"/>
    <xf numFmtId="0" fontId="8" fillId="12" borderId="4" applyNumberFormat="0" applyBorder="0" applyProtection="0"/>
    <xf numFmtId="0" fontId="8" fillId="13" borderId="4" applyNumberFormat="0" applyBorder="0" applyProtection="0"/>
    <xf numFmtId="0" fontId="8" fillId="14" borderId="4" applyNumberFormat="0" applyBorder="0" applyProtection="0"/>
    <xf numFmtId="0" fontId="9" fillId="0" borderId="1" applyNumberFormat="0" applyFont="0" applyFill="0" applyAlignment="0" applyProtection="0"/>
    <xf numFmtId="0" fontId="10" fillId="2" borderId="0" applyNumberFormat="0" applyProtection="0"/>
    <xf numFmtId="0" fontId="9" fillId="0" borderId="5" applyNumberFormat="0" applyFont="0" applyFill="0" applyAlignment="0" applyProtection="0"/>
    <xf numFmtId="0" fontId="3" fillId="0" borderId="2" applyNumberFormat="0" applyFill="0" applyBorder="0" applyProtection="0"/>
    <xf numFmtId="0" fontId="3" fillId="2" borderId="1" applyNumberFormat="0" applyProtection="0"/>
    <xf numFmtId="0" fontId="2" fillId="2" borderId="3" applyNumberFormat="0" applyProtection="0"/>
    <xf numFmtId="0" fontId="4" fillId="15" borderId="1" applyNumberFormat="0" applyProtection="0"/>
    <xf numFmtId="0" fontId="4" fillId="16" borderId="1" applyNumberFormat="0" applyProtection="0"/>
    <xf numFmtId="0" fontId="4" fillId="17" borderId="1" applyNumberFormat="0" applyProtection="0"/>
    <xf numFmtId="0" fontId="4" fillId="5" borderId="1" applyNumberFormat="0" applyProtection="0"/>
    <xf numFmtId="0" fontId="4" fillId="4" borderId="3" applyNumberFormat="0" applyProtection="0"/>
    <xf numFmtId="0" fontId="11" fillId="0" borderId="6" applyNumberFormat="0" applyFill="0" applyBorder="0" applyAlignment="0" applyProtection="0"/>
    <xf numFmtId="0" fontId="12" fillId="0" borderId="6" applyNumberFormat="0" applyBorder="0" applyAlignment="0" applyProtection="0"/>
    <xf numFmtId="0" fontId="11" fillId="3" borderId="3" applyNumberFormat="0">
      <protection locked="0"/>
    </xf>
    <xf numFmtId="0" fontId="11" fillId="3" borderId="3" applyNumberFormat="0">
      <protection locked="0"/>
    </xf>
    <xf numFmtId="0" fontId="11" fillId="4" borderId="3" applyNumberFormat="0" applyProtection="0"/>
    <xf numFmtId="0" fontId="13" fillId="4" borderId="3" applyNumberFormat="0" applyProtection="0">
      <alignment horizontal="right" vertical="center"/>
    </xf>
    <xf numFmtId="0" fontId="14" fillId="5" borderId="2" applyNumberFormat="0" applyBorder="0">
      <alignment horizontal="right" vertical="center"/>
      <protection locked="0"/>
    </xf>
    <xf numFmtId="0" fontId="13" fillId="5" borderId="3" applyNumberFormat="0" applyBorder="0">
      <alignment horizontal="right" vertical="center"/>
      <protection locked="0"/>
    </xf>
    <xf numFmtId="0" fontId="3" fillId="0" borderId="2" applyNumberFormat="0" applyFill="0" applyBorder="0" applyProtection="0"/>
    <xf numFmtId="0" fontId="35" fillId="0" borderId="0"/>
    <xf numFmtId="0" fontId="35" fillId="0" borderId="0"/>
    <xf numFmtId="16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24" fillId="0" borderId="0"/>
  </cellStyleXfs>
  <cellXfs count="373">
    <xf numFmtId="0" fontId="0" fillId="0" borderId="0" xfId="0"/>
    <xf numFmtId="0" fontId="38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41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29" fillId="0" borderId="13" xfId="0" applyFont="1" applyFill="1" applyBorder="1" applyAlignment="1">
      <alignment vertical="center"/>
    </xf>
    <xf numFmtId="0" fontId="15" fillId="18" borderId="0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vertical="center"/>
      <protection locked="0"/>
    </xf>
    <xf numFmtId="169" fontId="33" fillId="0" borderId="0" xfId="0" applyNumberFormat="1" applyFont="1" applyProtection="1">
      <protection locked="0"/>
    </xf>
    <xf numFmtId="0" fontId="3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173" fontId="36" fillId="0" borderId="0" xfId="48" applyNumberFormat="1" applyFont="1" applyProtection="1">
      <protection locked="0"/>
    </xf>
    <xf numFmtId="10" fontId="36" fillId="0" borderId="0" xfId="48" applyNumberFormat="1" applyFont="1" applyProtection="1">
      <protection locked="0"/>
    </xf>
    <xf numFmtId="0" fontId="16" fillId="0" borderId="0" xfId="0" applyFont="1" applyBorder="1" applyProtection="1">
      <protection locked="0"/>
    </xf>
    <xf numFmtId="0" fontId="36" fillId="0" borderId="0" xfId="0" applyFont="1"/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37" fillId="0" borderId="0" xfId="0" applyFont="1" applyAlignment="1">
      <alignment horizontal="left"/>
    </xf>
    <xf numFmtId="0" fontId="37" fillId="0" borderId="0" xfId="0" applyFont="1"/>
    <xf numFmtId="0" fontId="17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45" fillId="0" borderId="0" xfId="0" applyFont="1" applyAlignment="1">
      <alignment horizontal="left"/>
    </xf>
    <xf numFmtId="0" fontId="46" fillId="0" borderId="0" xfId="0" applyFont="1"/>
    <xf numFmtId="0" fontId="45" fillId="0" borderId="0" xfId="0" applyFont="1"/>
    <xf numFmtId="0" fontId="17" fillId="0" borderId="0" xfId="0" applyFont="1" applyFill="1" applyBorder="1" applyProtection="1">
      <protection locked="0"/>
    </xf>
    <xf numFmtId="0" fontId="17" fillId="0" borderId="0" xfId="0" applyFont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8" fontId="18" fillId="0" borderId="25" xfId="0" applyNumberFormat="1" applyFont="1" applyBorder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169" fontId="17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69" fontId="17" fillId="0" borderId="15" xfId="0" applyNumberFormat="1" applyFont="1" applyFill="1" applyBorder="1" applyAlignment="1" applyProtection="1">
      <alignment vertical="center"/>
      <protection locked="0"/>
    </xf>
    <xf numFmtId="169" fontId="17" fillId="0" borderId="26" xfId="0" applyNumberFormat="1" applyFont="1" applyFill="1" applyBorder="1" applyAlignment="1" applyProtection="1">
      <alignment vertical="center"/>
      <protection locked="0"/>
    </xf>
    <xf numFmtId="169" fontId="21" fillId="0" borderId="0" xfId="0" applyNumberFormat="1" applyFont="1" applyFill="1" applyBorder="1" applyAlignment="1" applyProtection="1">
      <alignment vertical="center"/>
      <protection locked="0"/>
    </xf>
    <xf numFmtId="169" fontId="21" fillId="0" borderId="17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169" fontId="20" fillId="0" borderId="15" xfId="0" applyNumberFormat="1" applyFont="1" applyBorder="1" applyAlignment="1" applyProtection="1">
      <alignment vertical="center"/>
      <protection locked="0"/>
    </xf>
    <xf numFmtId="169" fontId="23" fillId="0" borderId="0" xfId="0" applyNumberFormat="1" applyFont="1" applyBorder="1" applyAlignment="1" applyProtection="1">
      <alignment vertical="center"/>
      <protection locked="0"/>
    </xf>
    <xf numFmtId="169" fontId="22" fillId="0" borderId="0" xfId="0" applyNumberFormat="1" applyFont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169" fontId="17" fillId="0" borderId="0" xfId="0" applyNumberFormat="1" applyFont="1" applyBorder="1" applyProtection="1">
      <protection locked="0"/>
    </xf>
    <xf numFmtId="170" fontId="17" fillId="0" borderId="0" xfId="0" applyNumberFormat="1" applyFont="1" applyFill="1" applyBorder="1" applyProtection="1">
      <protection locked="0"/>
    </xf>
    <xf numFmtId="170" fontId="19" fillId="0" borderId="0" xfId="0" applyNumberFormat="1" applyFont="1" applyFill="1" applyBorder="1" applyProtection="1">
      <protection locked="0"/>
    </xf>
    <xf numFmtId="171" fontId="17" fillId="0" borderId="0" xfId="0" applyNumberFormat="1" applyFont="1" applyFill="1" applyBorder="1" applyProtection="1">
      <protection locked="0"/>
    </xf>
    <xf numFmtId="172" fontId="19" fillId="0" borderId="0" xfId="0" applyNumberFormat="1" applyFont="1" applyFill="1" applyBorder="1" applyProtection="1">
      <protection locked="0"/>
    </xf>
    <xf numFmtId="0" fontId="17" fillId="0" borderId="17" xfId="0" applyFont="1" applyFill="1" applyBorder="1" applyProtection="1">
      <protection locked="0"/>
    </xf>
    <xf numFmtId="169" fontId="17" fillId="0" borderId="17" xfId="0" applyNumberFormat="1" applyFont="1" applyFill="1" applyBorder="1" applyProtection="1">
      <protection locked="0"/>
    </xf>
    <xf numFmtId="169" fontId="18" fillId="0" borderId="13" xfId="0" applyNumberFormat="1" applyFont="1" applyFill="1" applyBorder="1" applyProtection="1">
      <protection locked="0"/>
    </xf>
    <xf numFmtId="169" fontId="17" fillId="0" borderId="13" xfId="0" applyNumberFormat="1" applyFont="1" applyFill="1" applyBorder="1" applyProtection="1">
      <protection locked="0"/>
    </xf>
    <xf numFmtId="169" fontId="17" fillId="0" borderId="19" xfId="0" applyNumberFormat="1" applyFont="1" applyFill="1" applyBorder="1" applyProtection="1">
      <protection locked="0"/>
    </xf>
    <xf numFmtId="169" fontId="18" fillId="0" borderId="0" xfId="0" applyNumberFormat="1" applyFont="1" applyFill="1" applyBorder="1" applyAlignment="1" applyProtection="1">
      <alignment vertical="center"/>
      <protection locked="0"/>
    </xf>
    <xf numFmtId="169" fontId="17" fillId="0" borderId="17" xfId="0" applyNumberFormat="1" applyFont="1" applyFill="1" applyBorder="1" applyAlignment="1" applyProtection="1">
      <alignment vertical="center"/>
      <protection locked="0"/>
    </xf>
    <xf numFmtId="169" fontId="18" fillId="0" borderId="17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Protection="1">
      <protection locked="0"/>
    </xf>
    <xf numFmtId="169" fontId="17" fillId="0" borderId="0" xfId="0" applyNumberFormat="1" applyFont="1" applyFill="1" applyProtection="1">
      <protection locked="0"/>
    </xf>
    <xf numFmtId="169" fontId="18" fillId="0" borderId="13" xfId="0" applyNumberFormat="1" applyFont="1" applyBorder="1" applyProtection="1">
      <protection locked="0"/>
    </xf>
    <xf numFmtId="169" fontId="17" fillId="0" borderId="13" xfId="0" applyNumberFormat="1" applyFont="1" applyBorder="1" applyProtection="1">
      <protection locked="0"/>
    </xf>
    <xf numFmtId="169" fontId="19" fillId="0" borderId="0" xfId="0" applyNumberFormat="1" applyFont="1" applyFill="1" applyProtection="1">
      <protection locked="0"/>
    </xf>
    <xf numFmtId="169" fontId="17" fillId="0" borderId="0" xfId="0" applyNumberFormat="1" applyFont="1" applyBorder="1" applyAlignment="1" applyProtection="1">
      <alignment vertical="center"/>
      <protection locked="0"/>
    </xf>
    <xf numFmtId="169" fontId="17" fillId="0" borderId="31" xfId="0" applyNumberFormat="1" applyFont="1" applyBorder="1" applyAlignment="1" applyProtection="1">
      <alignment vertical="center"/>
      <protection locked="0"/>
    </xf>
    <xf numFmtId="169" fontId="17" fillId="0" borderId="31" xfId="0" applyNumberFormat="1" applyFont="1" applyBorder="1" applyProtection="1">
      <protection locked="0"/>
    </xf>
    <xf numFmtId="0" fontId="19" fillId="0" borderId="0" xfId="0" applyFont="1" applyProtection="1">
      <protection locked="0"/>
    </xf>
    <xf numFmtId="169" fontId="18" fillId="0" borderId="32" xfId="0" applyNumberFormat="1" applyFont="1" applyBorder="1" applyAlignment="1" applyProtection="1">
      <alignment vertical="center"/>
      <protection locked="0"/>
    </xf>
    <xf numFmtId="169" fontId="18" fillId="0" borderId="32" xfId="0" applyNumberFormat="1" applyFont="1" applyBorder="1" applyProtection="1">
      <protection locked="0"/>
    </xf>
    <xf numFmtId="0" fontId="24" fillId="0" borderId="0" xfId="0" applyFont="1" applyProtection="1">
      <protection locked="0"/>
    </xf>
    <xf numFmtId="0" fontId="24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15" fillId="0" borderId="0" xfId="49" applyFont="1" applyFill="1" applyBorder="1" applyAlignment="1" applyProtection="1">
      <protection locked="0"/>
    </xf>
    <xf numFmtId="0" fontId="15" fillId="0" borderId="0" xfId="49" applyFont="1" applyFill="1" applyBorder="1" applyAlignment="1" applyProtection="1">
      <alignment horizontal="right"/>
      <protection locked="0"/>
    </xf>
    <xf numFmtId="174" fontId="26" fillId="0" borderId="0" xfId="49" applyNumberFormat="1" applyFont="1" applyFill="1" applyBorder="1" applyAlignment="1" applyProtection="1">
      <alignment horizontal="right"/>
      <protection locked="0"/>
    </xf>
    <xf numFmtId="174" fontId="15" fillId="0" borderId="0" xfId="49" applyNumberFormat="1" applyFont="1" applyFill="1" applyBorder="1" applyAlignment="1" applyProtection="1">
      <alignment horizontal="right"/>
      <protection locked="0"/>
    </xf>
    <xf numFmtId="174" fontId="48" fillId="0" borderId="0" xfId="49" applyNumberFormat="1" applyFont="1" applyFill="1" applyBorder="1" applyAlignment="1" applyProtection="1">
      <alignment horizontal="right"/>
      <protection locked="0"/>
    </xf>
    <xf numFmtId="0" fontId="36" fillId="0" borderId="0" xfId="49" applyFont="1"/>
    <xf numFmtId="0" fontId="15" fillId="0" borderId="0" xfId="49" applyFont="1" applyBorder="1" applyProtection="1">
      <protection locked="0"/>
    </xf>
    <xf numFmtId="0" fontId="15" fillId="0" borderId="0" xfId="49" applyFont="1" applyFill="1" applyBorder="1" applyProtection="1">
      <protection locked="0"/>
    </xf>
    <xf numFmtId="0" fontId="16" fillId="0" borderId="0" xfId="49" applyFont="1" applyBorder="1" applyProtection="1">
      <protection locked="0"/>
    </xf>
    <xf numFmtId="0" fontId="27" fillId="0" borderId="0" xfId="49" applyFont="1" applyBorder="1" applyProtection="1">
      <protection locked="0"/>
    </xf>
    <xf numFmtId="0" fontId="15" fillId="0" borderId="0" xfId="49" applyFont="1" applyBorder="1" applyAlignment="1" applyProtection="1">
      <alignment horizontal="right"/>
      <protection locked="0"/>
    </xf>
    <xf numFmtId="0" fontId="28" fillId="0" borderId="0" xfId="49" applyFont="1" applyFill="1" applyBorder="1" applyProtection="1">
      <protection locked="0"/>
    </xf>
    <xf numFmtId="0" fontId="29" fillId="0" borderId="0" xfId="49" applyFont="1" applyBorder="1" applyProtection="1">
      <protection locked="0"/>
    </xf>
    <xf numFmtId="0" fontId="29" fillId="0" borderId="0" xfId="49" applyFont="1" applyBorder="1" applyAlignment="1" applyProtection="1">
      <alignment horizontal="right"/>
      <protection locked="0"/>
    </xf>
    <xf numFmtId="174" fontId="29" fillId="0" borderId="0" xfId="49" applyNumberFormat="1" applyFont="1" applyBorder="1" applyAlignment="1" applyProtection="1">
      <alignment horizontal="right"/>
    </xf>
    <xf numFmtId="0" fontId="36" fillId="0" borderId="0" xfId="49" applyFont="1" applyProtection="1">
      <protection locked="0"/>
    </xf>
    <xf numFmtId="174" fontId="36" fillId="0" borderId="0" xfId="49" applyNumberFormat="1" applyFont="1" applyProtection="1">
      <protection locked="0"/>
    </xf>
    <xf numFmtId="0" fontId="29" fillId="0" borderId="13" xfId="49" applyFont="1" applyBorder="1" applyProtection="1">
      <protection locked="0"/>
    </xf>
    <xf numFmtId="0" fontId="31" fillId="0" borderId="13" xfId="49" applyFont="1" applyBorder="1" applyProtection="1">
      <protection locked="0"/>
    </xf>
    <xf numFmtId="174" fontId="15" fillId="0" borderId="0" xfId="49" applyNumberFormat="1" applyFont="1" applyBorder="1" applyAlignment="1" applyProtection="1">
      <alignment horizontal="right"/>
      <protection locked="0"/>
    </xf>
    <xf numFmtId="0" fontId="29" fillId="0" borderId="14" xfId="49" applyFont="1" applyBorder="1" applyProtection="1">
      <protection locked="0"/>
    </xf>
    <xf numFmtId="0" fontId="31" fillId="0" borderId="14" xfId="49" applyFont="1" applyBorder="1" applyProtection="1">
      <protection locked="0"/>
    </xf>
    <xf numFmtId="0" fontId="29" fillId="0" borderId="14" xfId="49" applyFont="1" applyFill="1" applyBorder="1" applyAlignment="1" applyProtection="1">
      <alignment horizontal="right" vertical="center"/>
      <protection locked="0"/>
    </xf>
    <xf numFmtId="0" fontId="29" fillId="0" borderId="14" xfId="49" applyFont="1" applyBorder="1" applyAlignment="1" applyProtection="1">
      <alignment horizontal="right"/>
      <protection locked="0"/>
    </xf>
    <xf numFmtId="0" fontId="15" fillId="0" borderId="0" xfId="49" applyFont="1" applyFill="1" applyBorder="1" applyAlignment="1" applyProtection="1">
      <alignment horizontal="right" vertical="center"/>
      <protection locked="0"/>
    </xf>
    <xf numFmtId="0" fontId="29" fillId="0" borderId="0" xfId="49" applyFont="1" applyFill="1" applyBorder="1" applyAlignment="1" applyProtection="1">
      <alignment horizontal="right"/>
      <protection locked="0"/>
    </xf>
    <xf numFmtId="3" fontId="36" fillId="0" borderId="0" xfId="49" applyNumberFormat="1" applyFont="1" applyProtection="1">
      <protection locked="0"/>
    </xf>
    <xf numFmtId="0" fontId="15" fillId="0" borderId="0" xfId="49" applyFont="1" applyBorder="1" applyAlignment="1" applyProtection="1">
      <protection locked="0"/>
    </xf>
    <xf numFmtId="170" fontId="29" fillId="0" borderId="0" xfId="49" applyNumberFormat="1" applyFont="1" applyFill="1" applyBorder="1" applyAlignment="1" applyProtection="1">
      <alignment horizontal="right"/>
      <protection locked="0"/>
    </xf>
    <xf numFmtId="0" fontId="39" fillId="0" borderId="0" xfId="49" applyFont="1" applyProtection="1">
      <protection locked="0"/>
    </xf>
    <xf numFmtId="169" fontId="29" fillId="0" borderId="0" xfId="49" applyNumberFormat="1" applyFont="1" applyFill="1" applyBorder="1" applyAlignment="1" applyProtection="1">
      <alignment vertical="center"/>
      <protection locked="0"/>
    </xf>
    <xf numFmtId="169" fontId="15" fillId="0" borderId="0" xfId="49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49" applyFont="1" applyFill="1" applyBorder="1" applyProtection="1">
      <protection locked="0"/>
    </xf>
    <xf numFmtId="174" fontId="29" fillId="0" borderId="0" xfId="49" applyNumberFormat="1" applyFont="1" applyBorder="1" applyAlignment="1" applyProtection="1">
      <alignment horizontal="right"/>
      <protection locked="0"/>
    </xf>
    <xf numFmtId="169" fontId="29" fillId="0" borderId="0" xfId="49" applyNumberFormat="1" applyFont="1" applyBorder="1" applyAlignment="1" applyProtection="1">
      <alignment vertical="center"/>
      <protection locked="0"/>
    </xf>
    <xf numFmtId="169" fontId="15" fillId="0" borderId="0" xfId="49" applyNumberFormat="1" applyFont="1" applyBorder="1" applyAlignment="1" applyProtection="1">
      <alignment vertical="center"/>
      <protection locked="0"/>
    </xf>
    <xf numFmtId="0" fontId="15" fillId="0" borderId="0" xfId="49" applyFont="1" applyProtection="1">
      <protection locked="0"/>
    </xf>
    <xf numFmtId="169" fontId="33" fillId="0" borderId="0" xfId="49" applyNumberFormat="1" applyFont="1" applyProtection="1">
      <protection locked="0"/>
    </xf>
    <xf numFmtId="0" fontId="15" fillId="0" borderId="0" xfId="49" applyFont="1" applyAlignment="1" applyProtection="1">
      <alignment horizontal="right"/>
      <protection locked="0"/>
    </xf>
    <xf numFmtId="174" fontId="15" fillId="0" borderId="0" xfId="49" applyNumberFormat="1" applyFont="1" applyAlignment="1" applyProtection="1">
      <alignment horizontal="right"/>
      <protection locked="0"/>
    </xf>
    <xf numFmtId="174" fontId="25" fillId="0" borderId="0" xfId="0" applyNumberFormat="1" applyFont="1" applyFill="1" applyBorder="1" applyAlignment="1" applyProtection="1">
      <alignment horizontal="right" vertical="center"/>
      <protection locked="0"/>
    </xf>
    <xf numFmtId="174" fontId="24" fillId="0" borderId="0" xfId="0" applyNumberFormat="1" applyFont="1" applyFill="1" applyBorder="1" applyAlignment="1" applyProtection="1">
      <alignment horizontal="right" vertical="center"/>
      <protection locked="0"/>
    </xf>
    <xf numFmtId="174" fontId="42" fillId="0" borderId="0" xfId="0" applyNumberFormat="1" applyFont="1" applyFill="1" applyBorder="1" applyAlignment="1" applyProtection="1">
      <alignment horizontal="right" vertical="center"/>
      <protection locked="0"/>
    </xf>
    <xf numFmtId="174" fontId="43" fillId="0" borderId="0" xfId="0" applyNumberFormat="1" applyFont="1" applyFill="1" applyBorder="1" applyAlignment="1" applyProtection="1">
      <alignment horizontal="right" vertical="center"/>
      <protection locked="0"/>
    </xf>
    <xf numFmtId="174" fontId="30" fillId="0" borderId="0" xfId="0" applyNumberFormat="1" applyFont="1" applyFill="1" applyBorder="1" applyAlignment="1" applyProtection="1">
      <alignment horizontal="right" vertical="center"/>
      <protection locked="0"/>
    </xf>
    <xf numFmtId="174" fontId="29" fillId="0" borderId="0" xfId="0" applyNumberFormat="1" applyFont="1" applyFill="1" applyBorder="1" applyAlignment="1" applyProtection="1">
      <alignment horizontal="right" vertical="center"/>
      <protection locked="0"/>
    </xf>
    <xf numFmtId="174" fontId="26" fillId="0" borderId="0" xfId="0" applyNumberFormat="1" applyFont="1" applyFill="1" applyBorder="1" applyAlignment="1" applyProtection="1">
      <alignment horizontal="right" vertical="center"/>
      <protection locked="0"/>
    </xf>
    <xf numFmtId="174" fontId="15" fillId="0" borderId="0" xfId="0" applyNumberFormat="1" applyFont="1" applyFill="1" applyBorder="1" applyAlignment="1" applyProtection="1">
      <alignment horizontal="right" vertical="center"/>
      <protection locked="0"/>
    </xf>
    <xf numFmtId="174" fontId="26" fillId="0" borderId="0" xfId="0" applyNumberFormat="1" applyFont="1" applyFill="1" applyBorder="1" applyAlignment="1">
      <alignment horizontal="right" vertical="center"/>
    </xf>
    <xf numFmtId="174" fontId="15" fillId="0" borderId="0" xfId="0" applyNumberFormat="1" applyFont="1" applyFill="1" applyBorder="1" applyAlignment="1">
      <alignment horizontal="right" vertical="center"/>
    </xf>
    <xf numFmtId="174" fontId="32" fillId="0" borderId="0" xfId="0" applyNumberFormat="1" applyFont="1" applyFill="1" applyBorder="1" applyAlignment="1">
      <alignment horizontal="right" vertical="center"/>
    </xf>
    <xf numFmtId="174" fontId="28" fillId="0" borderId="15" xfId="0" applyNumberFormat="1" applyFont="1" applyFill="1" applyBorder="1" applyAlignment="1">
      <alignment horizontal="right" vertical="center"/>
    </xf>
    <xf numFmtId="174" fontId="29" fillId="0" borderId="15" xfId="0" applyNumberFormat="1" applyFont="1" applyFill="1" applyBorder="1" applyAlignment="1">
      <alignment horizontal="right" vertical="center"/>
    </xf>
    <xf numFmtId="174" fontId="30" fillId="0" borderId="0" xfId="0" applyNumberFormat="1" applyFont="1" applyFill="1" applyBorder="1" applyAlignment="1">
      <alignment horizontal="right" vertical="center"/>
    </xf>
    <xf numFmtId="174" fontId="37" fillId="0" borderId="0" xfId="0" applyNumberFormat="1" applyFont="1" applyFill="1" applyBorder="1" applyAlignment="1">
      <alignment horizontal="right" vertical="center"/>
    </xf>
    <xf numFmtId="174" fontId="44" fillId="0" borderId="0" xfId="0" applyNumberFormat="1" applyFont="1" applyFill="1" applyAlignment="1">
      <alignment horizontal="right" vertical="center"/>
    </xf>
    <xf numFmtId="174" fontId="34" fillId="0" borderId="0" xfId="0" applyNumberFormat="1" applyFont="1" applyFill="1" applyAlignment="1" applyProtection="1">
      <alignment horizontal="right" vertical="center"/>
      <protection locked="0"/>
    </xf>
    <xf numFmtId="168" fontId="18" fillId="0" borderId="28" xfId="0" applyNumberFormat="1" applyFont="1" applyBorder="1" applyAlignment="1" applyProtection="1">
      <alignment horizontal="center"/>
      <protection locked="0"/>
    </xf>
    <xf numFmtId="0" fontId="28" fillId="0" borderId="13" xfId="0" quotePrefix="1" applyNumberFormat="1" applyFont="1" applyFill="1" applyBorder="1" applyAlignment="1" applyProtection="1">
      <alignment horizontal="right" vertical="center"/>
      <protection locked="0"/>
    </xf>
    <xf numFmtId="0" fontId="29" fillId="0" borderId="13" xfId="0" quotePrefix="1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/>
    </xf>
    <xf numFmtId="169" fontId="29" fillId="0" borderId="0" xfId="49" applyNumberFormat="1" applyFont="1" applyFill="1" applyBorder="1" applyAlignment="1" applyProtection="1">
      <alignment vertical="center" wrapText="1"/>
      <protection locked="0"/>
    </xf>
    <xf numFmtId="3" fontId="36" fillId="0" borderId="0" xfId="49" applyNumberFormat="1" applyFont="1" applyFill="1" applyProtection="1">
      <protection locked="0"/>
    </xf>
    <xf numFmtId="0" fontId="36" fillId="0" borderId="0" xfId="49" applyFont="1" applyFill="1" applyProtection="1">
      <protection locked="0"/>
    </xf>
    <xf numFmtId="0" fontId="39" fillId="0" borderId="0" xfId="49" applyFont="1" applyFill="1" applyProtection="1">
      <protection locked="0"/>
    </xf>
    <xf numFmtId="0" fontId="38" fillId="0" borderId="0" xfId="0" applyFont="1" applyBorder="1" applyProtection="1">
      <protection locked="0"/>
    </xf>
    <xf numFmtId="0" fontId="49" fillId="0" borderId="0" xfId="0" applyFont="1" applyFill="1" applyBorder="1" applyProtection="1">
      <protection locked="0"/>
    </xf>
    <xf numFmtId="0" fontId="49" fillId="0" borderId="0" xfId="0" applyFont="1" applyBorder="1" applyProtection="1">
      <protection locked="0"/>
    </xf>
    <xf numFmtId="0" fontId="49" fillId="0" borderId="0" xfId="0" applyFont="1"/>
    <xf numFmtId="0" fontId="50" fillId="0" borderId="0" xfId="0" applyFont="1" applyFill="1" applyBorder="1" applyProtection="1">
      <protection locked="0"/>
    </xf>
    <xf numFmtId="0" fontId="41" fillId="0" borderId="0" xfId="0" applyFont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Protection="1">
      <protection locked="0"/>
    </xf>
    <xf numFmtId="0" fontId="51" fillId="0" borderId="0" xfId="0" applyFont="1"/>
    <xf numFmtId="0" fontId="24" fillId="0" borderId="0" xfId="0" applyFont="1"/>
    <xf numFmtId="0" fontId="29" fillId="0" borderId="0" xfId="0" applyFont="1" applyBorder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51" fillId="0" borderId="0" xfId="0" applyFont="1" applyBorder="1" applyProtection="1">
      <protection locked="0"/>
    </xf>
    <xf numFmtId="0" fontId="28" fillId="0" borderId="0" xfId="0" applyFont="1" applyBorder="1" applyProtection="1">
      <protection locked="0"/>
    </xf>
    <xf numFmtId="0" fontId="31" fillId="0" borderId="0" xfId="0" applyFont="1" applyBorder="1" applyProtection="1">
      <protection locked="0"/>
    </xf>
    <xf numFmtId="0" fontId="15" fillId="0" borderId="0" xfId="0" applyFont="1" applyAlignment="1">
      <alignment horizontal="right"/>
    </xf>
    <xf numFmtId="0" fontId="15" fillId="0" borderId="0" xfId="0" applyFont="1"/>
    <xf numFmtId="0" fontId="32" fillId="0" borderId="0" xfId="0" applyFont="1"/>
    <xf numFmtId="0" fontId="52" fillId="0" borderId="0" xfId="0" applyFont="1" applyBorder="1" applyProtection="1">
      <protection locked="0"/>
    </xf>
    <xf numFmtId="0" fontId="29" fillId="0" borderId="13" xfId="0" applyFont="1" applyBorder="1"/>
    <xf numFmtId="0" fontId="29" fillId="0" borderId="13" xfId="0" applyFont="1" applyBorder="1" applyProtection="1">
      <protection locked="0"/>
    </xf>
    <xf numFmtId="0" fontId="31" fillId="0" borderId="13" xfId="0" applyFont="1" applyBorder="1" applyProtection="1">
      <protection locked="0"/>
    </xf>
    <xf numFmtId="0" fontId="31" fillId="0" borderId="13" xfId="0" applyFont="1" applyFill="1" applyBorder="1" applyProtection="1">
      <protection locked="0"/>
    </xf>
    <xf numFmtId="0" fontId="29" fillId="0" borderId="13" xfId="0" applyFont="1" applyBorder="1" applyAlignment="1" applyProtection="1">
      <alignment horizontal="right"/>
      <protection locked="0"/>
    </xf>
    <xf numFmtId="0" fontId="29" fillId="0" borderId="13" xfId="0" applyFont="1" applyBorder="1" applyAlignment="1" applyProtection="1">
      <alignment horizontal="center"/>
      <protection locked="0"/>
    </xf>
    <xf numFmtId="0" fontId="29" fillId="0" borderId="0" xfId="0" applyFont="1" applyBorder="1"/>
    <xf numFmtId="0" fontId="31" fillId="0" borderId="0" xfId="0" applyFont="1" applyFill="1" applyBorder="1" applyProtection="1">
      <protection locked="0"/>
    </xf>
    <xf numFmtId="0" fontId="29" fillId="0" borderId="0" xfId="0" applyFont="1" applyBorder="1" applyAlignment="1" applyProtection="1">
      <alignment horizontal="center"/>
      <protection locked="0"/>
    </xf>
    <xf numFmtId="14" fontId="28" fillId="0" borderId="0" xfId="0" quotePrefix="1" applyNumberFormat="1" applyFont="1" applyBorder="1" applyAlignment="1" applyProtection="1">
      <alignment horizontal="center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14" fontId="29" fillId="0" borderId="0" xfId="0" quotePrefix="1" applyNumberFormat="1" applyFont="1" applyBorder="1" applyAlignment="1" applyProtection="1">
      <alignment horizontal="center"/>
      <protection locked="0"/>
    </xf>
    <xf numFmtId="0" fontId="29" fillId="0" borderId="0" xfId="50" applyFont="1" applyBorder="1" applyAlignment="1" applyProtection="1">
      <alignment vertical="center"/>
      <protection locked="0"/>
    </xf>
    <xf numFmtId="0" fontId="31" fillId="0" borderId="0" xfId="50" applyFont="1" applyBorder="1" applyAlignment="1" applyProtection="1">
      <alignment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29" fillId="0" borderId="0" xfId="50" applyFont="1" applyBorder="1" applyAlignment="1" applyProtection="1">
      <alignment horizontal="center" vertical="center"/>
      <protection locked="0"/>
    </xf>
    <xf numFmtId="176" fontId="28" fillId="0" borderId="0" xfId="50" applyNumberFormat="1" applyFont="1" applyFill="1" applyBorder="1" applyAlignment="1" applyProtection="1">
      <alignment horizontal="center" vertical="center"/>
      <protection locked="0"/>
    </xf>
    <xf numFmtId="170" fontId="29" fillId="0" borderId="0" xfId="50" applyNumberFormat="1" applyFont="1" applyFill="1" applyBorder="1" applyAlignment="1" applyProtection="1">
      <alignment horizontal="center" vertical="center"/>
      <protection locked="0"/>
    </xf>
    <xf numFmtId="170" fontId="29" fillId="0" borderId="0" xfId="50" applyNumberFormat="1" applyFont="1" applyFill="1" applyBorder="1" applyAlignment="1" applyProtection="1">
      <alignment horizontal="left" vertical="center"/>
      <protection locked="0"/>
    </xf>
    <xf numFmtId="0" fontId="24" fillId="0" borderId="0" xfId="50" applyAlignment="1">
      <alignment vertical="center"/>
    </xf>
    <xf numFmtId="0" fontId="29" fillId="0" borderId="0" xfId="50" applyFont="1" applyFill="1" applyBorder="1" applyAlignment="1" applyProtection="1">
      <alignment vertical="center"/>
      <protection locked="0"/>
    </xf>
    <xf numFmtId="170" fontId="28" fillId="0" borderId="0" xfId="50" applyNumberFormat="1" applyFont="1" applyFill="1" applyBorder="1" applyAlignment="1" applyProtection="1">
      <alignment vertical="center"/>
    </xf>
    <xf numFmtId="170" fontId="29" fillId="0" borderId="0" xfId="50" applyNumberFormat="1" applyFont="1" applyFill="1" applyBorder="1" applyAlignment="1" applyProtection="1">
      <alignment vertical="center"/>
    </xf>
    <xf numFmtId="170" fontId="29" fillId="0" borderId="0" xfId="50" applyNumberFormat="1" applyFont="1" applyFill="1" applyBorder="1" applyAlignment="1" applyProtection="1">
      <alignment horizontal="left" vertical="center"/>
    </xf>
    <xf numFmtId="0" fontId="24" fillId="0" borderId="0" xfId="50" applyFill="1" applyAlignment="1">
      <alignment vertical="center"/>
    </xf>
    <xf numFmtId="0" fontId="15" fillId="0" borderId="0" xfId="50" applyFont="1" applyBorder="1" applyAlignment="1" applyProtection="1">
      <alignment vertical="center"/>
      <protection locked="0"/>
    </xf>
    <xf numFmtId="0" fontId="15" fillId="0" borderId="0" xfId="50" applyFont="1" applyFill="1" applyBorder="1" applyAlignment="1" applyProtection="1">
      <alignment vertical="center"/>
      <protection locked="0"/>
    </xf>
    <xf numFmtId="3" fontId="32" fillId="0" borderId="0" xfId="0" quotePrefix="1" applyNumberFormat="1" applyFont="1" applyBorder="1" applyAlignment="1" applyProtection="1">
      <alignment horizontal="right"/>
      <protection locked="0"/>
    </xf>
    <xf numFmtId="170" fontId="15" fillId="0" borderId="0" xfId="50" applyNumberFormat="1" applyFont="1" applyFill="1" applyBorder="1" applyAlignment="1" applyProtection="1">
      <alignment vertical="center"/>
    </xf>
    <xf numFmtId="170" fontId="15" fillId="0" borderId="0" xfId="50" applyNumberFormat="1" applyFont="1" applyFill="1" applyBorder="1" applyAlignment="1" applyProtection="1">
      <alignment horizontal="left" vertical="center"/>
    </xf>
    <xf numFmtId="0" fontId="24" fillId="0" borderId="0" xfId="50" applyFont="1" applyFill="1" applyAlignment="1">
      <alignment vertical="center"/>
    </xf>
    <xf numFmtId="0" fontId="24" fillId="0" borderId="0" xfId="50" applyFont="1" applyAlignment="1">
      <alignment vertical="center"/>
    </xf>
    <xf numFmtId="170" fontId="15" fillId="0" borderId="0" xfId="50" applyNumberFormat="1" applyFont="1" applyFill="1" applyBorder="1" applyAlignment="1" applyProtection="1">
      <alignment horizontal="left" vertical="center"/>
      <protection locked="0"/>
    </xf>
    <xf numFmtId="0" fontId="15" fillId="0" borderId="0" xfId="50" applyFont="1" applyFill="1" applyBorder="1" applyProtection="1">
      <protection locked="0"/>
    </xf>
    <xf numFmtId="0" fontId="15" fillId="0" borderId="0" xfId="50" applyFont="1" applyBorder="1" applyProtection="1">
      <protection locked="0"/>
    </xf>
    <xf numFmtId="0" fontId="24" fillId="0" borderId="0" xfId="50" applyFont="1" applyBorder="1" applyAlignment="1">
      <alignment vertical="center"/>
    </xf>
    <xf numFmtId="0" fontId="53" fillId="0" borderId="0" xfId="50" applyFont="1" applyFill="1" applyBorder="1" applyAlignment="1" applyProtection="1">
      <alignment horizontal="center" vertical="center"/>
      <protection locked="0"/>
    </xf>
    <xf numFmtId="0" fontId="29" fillId="0" borderId="0" xfId="50" applyFont="1" applyFill="1" applyBorder="1" applyAlignment="1" applyProtection="1">
      <alignment horizontal="center" vertical="center"/>
      <protection locked="0"/>
    </xf>
    <xf numFmtId="170" fontId="29" fillId="0" borderId="0" xfId="50" applyNumberFormat="1" applyFont="1" applyFill="1" applyBorder="1" applyAlignment="1" applyProtection="1">
      <alignment vertical="center"/>
      <protection locked="0"/>
    </xf>
    <xf numFmtId="0" fontId="24" fillId="0" borderId="0" xfId="50" applyFont="1" applyBorder="1" applyAlignment="1" applyProtection="1">
      <alignment vertical="center"/>
      <protection locked="0"/>
    </xf>
    <xf numFmtId="0" fontId="24" fillId="0" borderId="0" xfId="50" applyFont="1" applyFill="1" applyBorder="1" applyAlignment="1">
      <alignment vertical="center"/>
    </xf>
    <xf numFmtId="0" fontId="24" fillId="0" borderId="0" xfId="50" applyFont="1" applyFill="1" applyBorder="1" applyAlignment="1" applyProtection="1">
      <alignment vertical="center"/>
      <protection locked="0"/>
    </xf>
    <xf numFmtId="0" fontId="29" fillId="0" borderId="14" xfId="50" applyFont="1" applyBorder="1" applyAlignment="1" applyProtection="1">
      <alignment vertical="center"/>
      <protection locked="0"/>
    </xf>
    <xf numFmtId="0" fontId="31" fillId="0" borderId="14" xfId="50" applyFont="1" applyBorder="1" applyAlignment="1" applyProtection="1">
      <alignment vertical="center"/>
      <protection locked="0"/>
    </xf>
    <xf numFmtId="0" fontId="54" fillId="0" borderId="14" xfId="50" applyFont="1" applyFill="1" applyBorder="1" applyAlignment="1" applyProtection="1">
      <alignment horizontal="center" vertical="center"/>
      <protection locked="0"/>
    </xf>
    <xf numFmtId="0" fontId="31" fillId="0" borderId="14" xfId="50" applyFont="1" applyFill="1" applyBorder="1" applyAlignment="1" applyProtection="1">
      <alignment horizontal="center" vertical="center"/>
      <protection locked="0"/>
    </xf>
    <xf numFmtId="0" fontId="31" fillId="0" borderId="14" xfId="50" applyFont="1" applyFill="1" applyBorder="1" applyAlignment="1" applyProtection="1">
      <alignment vertical="center"/>
      <protection locked="0"/>
    </xf>
    <xf numFmtId="0" fontId="15" fillId="0" borderId="0" xfId="50" applyFont="1" applyBorder="1" applyAlignment="1" applyProtection="1">
      <alignment vertical="center" wrapText="1"/>
      <protection locked="0"/>
    </xf>
    <xf numFmtId="0" fontId="15" fillId="0" borderId="0" xfId="50" applyFont="1" applyFill="1" applyAlignment="1">
      <alignment vertical="center"/>
    </xf>
    <xf numFmtId="0" fontId="15" fillId="0" borderId="0" xfId="50" applyFont="1" applyAlignment="1">
      <alignment vertical="center"/>
    </xf>
    <xf numFmtId="0" fontId="15" fillId="0" borderId="0" xfId="50" applyFont="1" applyBorder="1" applyAlignment="1">
      <alignment vertical="center"/>
    </xf>
    <xf numFmtId="0" fontId="55" fillId="0" borderId="0" xfId="50" applyFont="1" applyFill="1" applyBorder="1" applyAlignment="1" applyProtection="1">
      <alignment horizontal="center" vertical="center"/>
      <protection locked="0"/>
    </xf>
    <xf numFmtId="0" fontId="51" fillId="0" borderId="0" xfId="50" applyFont="1" applyAlignment="1">
      <alignment vertical="center"/>
    </xf>
    <xf numFmtId="0" fontId="24" fillId="0" borderId="0" xfId="50" applyAlignment="1">
      <alignment horizontal="left" vertical="center"/>
    </xf>
    <xf numFmtId="0" fontId="56" fillId="0" borderId="0" xfId="0" applyFont="1" applyAlignment="1">
      <alignment vertical="center"/>
    </xf>
    <xf numFmtId="3" fontId="24" fillId="0" borderId="0" xfId="50" applyNumberFormat="1" applyFont="1" applyAlignment="1">
      <alignment vertical="center"/>
    </xf>
    <xf numFmtId="3" fontId="24" fillId="0" borderId="0" xfId="50" applyNumberFormat="1" applyAlignment="1">
      <alignment vertical="center"/>
    </xf>
    <xf numFmtId="3" fontId="0" fillId="0" borderId="0" xfId="0" applyNumberFormat="1"/>
    <xf numFmtId="174" fontId="0" fillId="0" borderId="0" xfId="0" applyNumberFormat="1"/>
    <xf numFmtId="170" fontId="18" fillId="0" borderId="26" xfId="0" applyNumberFormat="1" applyFont="1" applyFill="1" applyBorder="1" applyAlignment="1" applyProtection="1">
      <alignment horizontal="right" wrapText="1"/>
      <protection locked="0"/>
    </xf>
    <xf numFmtId="170" fontId="51" fillId="0" borderId="0" xfId="50" applyNumberFormat="1" applyFont="1" applyAlignment="1">
      <alignment vertical="center"/>
    </xf>
    <xf numFmtId="168" fontId="18" fillId="0" borderId="28" xfId="0" applyNumberFormat="1" applyFont="1" applyBorder="1" applyAlignment="1" applyProtection="1">
      <alignment horizontal="center"/>
      <protection locked="0"/>
    </xf>
    <xf numFmtId="0" fontId="58" fillId="0" borderId="0" xfId="0" applyFont="1"/>
    <xf numFmtId="0" fontId="57" fillId="0" borderId="0" xfId="0" applyFont="1" applyBorder="1"/>
    <xf numFmtId="0" fontId="58" fillId="0" borderId="0" xfId="0" applyFont="1" applyBorder="1"/>
    <xf numFmtId="0" fontId="59" fillId="0" borderId="0" xfId="0" applyFont="1" applyBorder="1"/>
    <xf numFmtId="0" fontId="60" fillId="0" borderId="0" xfId="0" applyFont="1" applyBorder="1" applyProtection="1">
      <protection locked="0"/>
    </xf>
    <xf numFmtId="0" fontId="17" fillId="0" borderId="0" xfId="0" applyFont="1"/>
    <xf numFmtId="0" fontId="63" fillId="0" borderId="0" xfId="0" applyFont="1"/>
    <xf numFmtId="170" fontId="62" fillId="0" borderId="14" xfId="50" applyNumberFormat="1" applyFont="1" applyFill="1" applyBorder="1" applyAlignment="1" applyProtection="1">
      <alignment horizontal="left" vertical="center"/>
      <protection locked="0"/>
    </xf>
    <xf numFmtId="170" fontId="62" fillId="0" borderId="0" xfId="50" applyNumberFormat="1" applyFont="1" applyFill="1" applyBorder="1" applyAlignment="1" applyProtection="1">
      <alignment horizontal="left" vertical="center"/>
      <protection locked="0"/>
    </xf>
    <xf numFmtId="170" fontId="61" fillId="0" borderId="0" xfId="50" applyNumberFormat="1" applyFont="1" applyFill="1" applyBorder="1" applyAlignment="1" applyProtection="1">
      <alignment horizontal="left" vertical="center"/>
    </xf>
    <xf numFmtId="170" fontId="62" fillId="0" borderId="0" xfId="50" applyNumberFormat="1" applyFont="1" applyFill="1" applyBorder="1" applyAlignment="1" applyProtection="1">
      <alignment horizontal="left" vertical="center"/>
    </xf>
    <xf numFmtId="174" fontId="61" fillId="0" borderId="0" xfId="49" applyNumberFormat="1" applyFont="1" applyBorder="1" applyAlignment="1" applyProtection="1">
      <alignment horizontal="right"/>
      <protection locked="0"/>
    </xf>
    <xf numFmtId="174" fontId="62" fillId="0" borderId="14" xfId="49" applyNumberFormat="1" applyFont="1" applyFill="1" applyBorder="1" applyAlignment="1" applyProtection="1">
      <alignment horizontal="right"/>
      <protection locked="0"/>
    </xf>
    <xf numFmtId="174" fontId="62" fillId="0" borderId="0" xfId="49" applyNumberFormat="1" applyFont="1" applyFill="1" applyBorder="1" applyAlignment="1" applyProtection="1">
      <alignment horizontal="right"/>
      <protection locked="0"/>
    </xf>
    <xf numFmtId="174" fontId="61" fillId="0" borderId="0" xfId="49" applyNumberFormat="1" applyFont="1" applyFill="1" applyBorder="1" applyAlignment="1" applyProtection="1">
      <alignment horizontal="right"/>
      <protection locked="0"/>
    </xf>
    <xf numFmtId="174" fontId="62" fillId="0" borderId="0" xfId="49" applyNumberFormat="1" applyFont="1" applyFill="1" applyBorder="1" applyAlignment="1" applyProtection="1">
      <alignment horizontal="right"/>
    </xf>
    <xf numFmtId="175" fontId="61" fillId="0" borderId="0" xfId="49" applyNumberFormat="1" applyFont="1" applyFill="1" applyBorder="1" applyAlignment="1" applyProtection="1">
      <alignment horizontal="right"/>
      <protection locked="0"/>
    </xf>
    <xf numFmtId="174" fontId="62" fillId="0" borderId="0" xfId="49" applyNumberFormat="1" applyFont="1" applyBorder="1" applyAlignment="1" applyProtection="1">
      <alignment horizontal="right"/>
      <protection locked="0"/>
    </xf>
    <xf numFmtId="174" fontId="62" fillId="0" borderId="0" xfId="49" applyNumberFormat="1" applyFont="1" applyBorder="1" applyAlignment="1" applyProtection="1">
      <alignment horizontal="right"/>
    </xf>
    <xf numFmtId="174" fontId="64" fillId="0" borderId="0" xfId="49" applyNumberFormat="1" applyFont="1" applyProtection="1">
      <protection locked="0"/>
    </xf>
    <xf numFmtId="174" fontId="61" fillId="0" borderId="0" xfId="49" applyNumberFormat="1" applyFont="1" applyBorder="1" applyAlignment="1" applyProtection="1">
      <alignment horizontal="right" wrapText="1"/>
      <protection locked="0"/>
    </xf>
    <xf numFmtId="174" fontId="62" fillId="0" borderId="0" xfId="49" applyNumberFormat="1" applyFont="1" applyFill="1" applyBorder="1" applyAlignment="1" applyProtection="1">
      <alignment horizontal="right" vertical="top"/>
      <protection locked="0"/>
    </xf>
    <xf numFmtId="174" fontId="61" fillId="0" borderId="0" xfId="49" applyNumberFormat="1" applyFont="1" applyFill="1" applyBorder="1" applyAlignment="1" applyProtection="1">
      <alignment horizontal="right" vertical="center"/>
      <protection locked="0"/>
    </xf>
    <xf numFmtId="0" fontId="65" fillId="0" borderId="0" xfId="0" applyFont="1" applyFill="1" applyBorder="1" applyAlignment="1" applyProtection="1">
      <alignment horizontal="right"/>
      <protection locked="0"/>
    </xf>
    <xf numFmtId="0" fontId="65" fillId="0" borderId="0" xfId="0" applyFont="1" applyFill="1" applyBorder="1" applyProtection="1">
      <protection locked="0"/>
    </xf>
    <xf numFmtId="0" fontId="65" fillId="0" borderId="0" xfId="0" applyFont="1"/>
    <xf numFmtId="14" fontId="29" fillId="0" borderId="13" xfId="0" quotePrefix="1" applyNumberFormat="1" applyFont="1" applyBorder="1" applyAlignment="1" applyProtection="1">
      <alignment horizontal="center"/>
      <protection locked="0"/>
    </xf>
    <xf numFmtId="1" fontId="29" fillId="0" borderId="13" xfId="0" applyNumberFormat="1" applyFont="1" applyBorder="1" applyAlignment="1" applyProtection="1">
      <alignment horizontal="center"/>
      <protection locked="0"/>
    </xf>
    <xf numFmtId="0" fontId="24" fillId="0" borderId="13" xfId="0" applyFont="1" applyBorder="1"/>
    <xf numFmtId="176" fontId="29" fillId="0" borderId="0" xfId="50" applyNumberFormat="1" applyFont="1" applyFill="1" applyBorder="1" applyAlignment="1" applyProtection="1">
      <alignment horizontal="center" vertical="center"/>
      <protection locked="0"/>
    </xf>
    <xf numFmtId="177" fontId="23" fillId="0" borderId="0" xfId="50" quotePrefix="1" applyNumberFormat="1" applyFont="1" applyFill="1" applyBorder="1" applyAlignment="1" applyProtection="1">
      <alignment horizontal="center" vertical="center"/>
      <protection locked="0"/>
    </xf>
    <xf numFmtId="0" fontId="15" fillId="0" borderId="0" xfId="50" applyFont="1" applyFill="1" applyBorder="1" applyAlignment="1" applyProtection="1">
      <alignment horizontal="center" vertical="center"/>
      <protection locked="0"/>
    </xf>
    <xf numFmtId="3" fontId="15" fillId="0" borderId="0" xfId="0" quotePrefix="1" applyNumberFormat="1" applyFont="1" applyBorder="1" applyAlignment="1" applyProtection="1">
      <alignment horizontal="right"/>
      <protection locked="0"/>
    </xf>
    <xf numFmtId="170" fontId="15" fillId="0" borderId="0" xfId="50" applyNumberFormat="1" applyFont="1" applyFill="1" applyBorder="1" applyAlignment="1" applyProtection="1">
      <alignment vertical="center"/>
      <protection locked="0"/>
    </xf>
    <xf numFmtId="0" fontId="23" fillId="0" borderId="0" xfId="50" quotePrefix="1" applyNumberFormat="1" applyFont="1" applyFill="1" applyBorder="1" applyAlignment="1" applyProtection="1">
      <alignment horizontal="center" vertical="center"/>
      <protection locked="0"/>
    </xf>
    <xf numFmtId="170" fontId="29" fillId="0" borderId="15" xfId="50" applyNumberFormat="1" applyFont="1" applyFill="1" applyBorder="1" applyAlignment="1" applyProtection="1">
      <alignment vertical="center"/>
    </xf>
    <xf numFmtId="0" fontId="23" fillId="0" borderId="0" xfId="50" applyFont="1" applyFill="1" applyBorder="1" applyAlignment="1" applyProtection="1">
      <alignment horizontal="center" vertical="center"/>
      <protection locked="0"/>
    </xf>
    <xf numFmtId="170" fontId="29" fillId="0" borderId="16" xfId="50" applyNumberFormat="1" applyFont="1" applyFill="1" applyBorder="1" applyAlignment="1" applyProtection="1">
      <alignment vertical="center"/>
    </xf>
    <xf numFmtId="170" fontId="29" fillId="0" borderId="14" xfId="50" applyNumberFormat="1" applyFont="1" applyFill="1" applyBorder="1" applyAlignment="1" applyProtection="1">
      <alignment horizontal="center" vertical="center"/>
      <protection locked="0"/>
    </xf>
    <xf numFmtId="170" fontId="29" fillId="0" borderId="14" xfId="50" applyNumberFormat="1" applyFont="1" applyFill="1" applyBorder="1" applyAlignment="1" applyProtection="1">
      <alignment vertical="center"/>
      <protection locked="0"/>
    </xf>
    <xf numFmtId="170" fontId="15" fillId="0" borderId="35" xfId="50" applyNumberFormat="1" applyFont="1" applyFill="1" applyBorder="1" applyAlignment="1" applyProtection="1">
      <alignment vertical="center"/>
    </xf>
    <xf numFmtId="170" fontId="24" fillId="0" borderId="0" xfId="50" applyNumberFormat="1" applyFont="1" applyFill="1" applyBorder="1" applyAlignment="1" applyProtection="1">
      <alignment vertical="center"/>
      <protection locked="0"/>
    </xf>
    <xf numFmtId="0" fontId="23" fillId="0" borderId="0" xfId="50" quotePrefix="1" applyNumberFormat="1" applyFont="1" applyBorder="1" applyAlignment="1" applyProtection="1">
      <alignment horizontal="center" vertical="center"/>
      <protection locked="0"/>
    </xf>
    <xf numFmtId="170" fontId="24" fillId="0" borderId="0" xfId="50" applyNumberFormat="1" applyFont="1" applyAlignment="1">
      <alignment vertical="center"/>
    </xf>
    <xf numFmtId="14" fontId="28" fillId="0" borderId="13" xfId="0" quotePrefix="1" applyNumberFormat="1" applyFont="1" applyBorder="1" applyAlignment="1" applyProtection="1">
      <alignment horizontal="center"/>
      <protection locked="0"/>
    </xf>
    <xf numFmtId="170" fontId="28" fillId="0" borderId="15" xfId="50" applyNumberFormat="1" applyFont="1" applyFill="1" applyBorder="1" applyAlignment="1" applyProtection="1">
      <alignment vertical="center"/>
    </xf>
    <xf numFmtId="170" fontId="28" fillId="0" borderId="16" xfId="50" applyNumberFormat="1" applyFont="1" applyFill="1" applyBorder="1" applyAlignment="1" applyProtection="1">
      <alignment vertical="center"/>
    </xf>
    <xf numFmtId="170" fontId="28" fillId="0" borderId="14" xfId="50" applyNumberFormat="1" applyFont="1" applyFill="1" applyBorder="1" applyAlignment="1" applyProtection="1">
      <alignment horizontal="center" vertical="center"/>
      <protection locked="0"/>
    </xf>
    <xf numFmtId="170" fontId="28" fillId="0" borderId="0" xfId="50" applyNumberFormat="1" applyFont="1" applyFill="1" applyBorder="1" applyAlignment="1" applyProtection="1">
      <alignment vertical="center"/>
      <protection locked="0"/>
    </xf>
    <xf numFmtId="170" fontId="32" fillId="0" borderId="35" xfId="50" applyNumberFormat="1" applyFont="1" applyFill="1" applyBorder="1" applyAlignment="1" applyProtection="1">
      <alignment vertical="center"/>
    </xf>
    <xf numFmtId="170" fontId="32" fillId="0" borderId="0" xfId="50" applyNumberFormat="1" applyFont="1" applyFill="1" applyBorder="1" applyAlignment="1" applyProtection="1">
      <alignment vertical="center"/>
    </xf>
    <xf numFmtId="174" fontId="32" fillId="0" borderId="0" xfId="49" applyNumberFormat="1" applyFont="1" applyFill="1" applyBorder="1" applyAlignment="1" applyProtection="1">
      <alignment horizontal="right"/>
      <protection locked="0"/>
    </xf>
    <xf numFmtId="174" fontId="32" fillId="0" borderId="0" xfId="49" applyNumberFormat="1" applyFont="1" applyBorder="1" applyAlignment="1" applyProtection="1">
      <alignment horizontal="right"/>
      <protection locked="0"/>
    </xf>
    <xf numFmtId="174" fontId="28" fillId="0" borderId="0" xfId="49" applyNumberFormat="1" applyFont="1" applyBorder="1" applyAlignment="1" applyProtection="1">
      <alignment horizontal="right"/>
      <protection locked="0"/>
    </xf>
    <xf numFmtId="174" fontId="66" fillId="0" borderId="0" xfId="49" applyNumberFormat="1" applyFont="1" applyProtection="1">
      <protection locked="0"/>
    </xf>
    <xf numFmtId="174" fontId="28" fillId="0" borderId="13" xfId="46" quotePrefix="1" applyNumberFormat="1" applyFont="1" applyBorder="1" applyAlignment="1" applyProtection="1">
      <alignment horizontal="right" wrapText="1"/>
      <protection locked="0"/>
    </xf>
    <xf numFmtId="174" fontId="28" fillId="0" borderId="13" xfId="49" applyNumberFormat="1" applyFont="1" applyFill="1" applyBorder="1" applyAlignment="1" applyProtection="1">
      <alignment horizontal="right"/>
    </xf>
    <xf numFmtId="174" fontId="28" fillId="0" borderId="15" xfId="49" applyNumberFormat="1" applyFont="1" applyFill="1" applyBorder="1" applyAlignment="1" applyProtection="1">
      <alignment horizontal="right"/>
    </xf>
    <xf numFmtId="174" fontId="28" fillId="0" borderId="0" xfId="49" applyNumberFormat="1" applyFont="1" applyFill="1" applyBorder="1" applyAlignment="1" applyProtection="1">
      <alignment horizontal="right"/>
      <protection locked="0"/>
    </xf>
    <xf numFmtId="174" fontId="32" fillId="0" borderId="13" xfId="49" applyNumberFormat="1" applyFont="1" applyFill="1" applyBorder="1" applyAlignment="1" applyProtection="1">
      <alignment horizontal="right"/>
      <protection locked="0"/>
    </xf>
    <xf numFmtId="174" fontId="28" fillId="0" borderId="16" xfId="49" applyNumberFormat="1" applyFont="1" applyFill="1" applyBorder="1" applyAlignment="1" applyProtection="1">
      <alignment horizontal="right"/>
    </xf>
    <xf numFmtId="174" fontId="28" fillId="0" borderId="0" xfId="49" applyNumberFormat="1" applyFont="1" applyFill="1" applyBorder="1" applyAlignment="1" applyProtection="1">
      <alignment horizontal="right"/>
    </xf>
    <xf numFmtId="175" fontId="32" fillId="0" borderId="0" xfId="49" applyNumberFormat="1" applyFont="1" applyFill="1" applyBorder="1" applyAlignment="1" applyProtection="1">
      <alignment horizontal="right"/>
      <protection locked="0"/>
    </xf>
    <xf numFmtId="174" fontId="28" fillId="0" borderId="0" xfId="49" applyNumberFormat="1" applyFont="1" applyFill="1" applyBorder="1" applyAlignment="1" applyProtection="1">
      <alignment horizontal="right" vertical="top"/>
      <protection locked="0"/>
    </xf>
    <xf numFmtId="174" fontId="32" fillId="0" borderId="0" xfId="0" applyNumberFormat="1" applyFont="1" applyFill="1" applyBorder="1" applyAlignment="1" applyProtection="1">
      <alignment horizontal="right" vertical="center"/>
      <protection locked="0"/>
    </xf>
    <xf numFmtId="174" fontId="32" fillId="0" borderId="0" xfId="49" applyNumberFormat="1" applyFont="1" applyAlignment="1" applyProtection="1">
      <alignment horizontal="right"/>
      <protection locked="0"/>
    </xf>
    <xf numFmtId="174" fontId="29" fillId="0" borderId="13" xfId="46" quotePrefix="1" applyNumberFormat="1" applyFont="1" applyBorder="1" applyAlignment="1" applyProtection="1">
      <alignment horizontal="right" wrapText="1"/>
      <protection locked="0"/>
    </xf>
    <xf numFmtId="174" fontId="28" fillId="0" borderId="13" xfId="49" applyNumberFormat="1" applyFont="1" applyFill="1" applyBorder="1" applyAlignment="1" applyProtection="1">
      <alignment horizontal="right"/>
      <protection locked="0"/>
    </xf>
    <xf numFmtId="174" fontId="28" fillId="0" borderId="13" xfId="49" quotePrefix="1" applyNumberFormat="1" applyFont="1" applyBorder="1" applyAlignment="1" applyProtection="1">
      <alignment horizontal="right" wrapText="1"/>
      <protection locked="0"/>
    </xf>
    <xf numFmtId="174" fontId="32" fillId="0" borderId="0" xfId="49" applyNumberFormat="1" applyFont="1" applyFill="1" applyBorder="1" applyAlignment="1" applyProtection="1">
      <alignment horizontal="right" vertical="center"/>
      <protection locked="0"/>
    </xf>
    <xf numFmtId="3" fontId="20" fillId="0" borderId="27" xfId="0" applyNumberFormat="1" applyFont="1" applyFill="1" applyBorder="1" applyAlignment="1" applyProtection="1">
      <alignment vertical="center"/>
      <protection locked="0"/>
    </xf>
    <xf numFmtId="3" fontId="20" fillId="0" borderId="29" xfId="0" applyNumberFormat="1" applyFont="1" applyFill="1" applyBorder="1" applyAlignment="1" applyProtection="1">
      <alignment vertical="center"/>
      <protection locked="0"/>
    </xf>
    <xf numFmtId="3" fontId="20" fillId="0" borderId="3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3" fontId="20" fillId="0" borderId="0" xfId="0" applyNumberFormat="1" applyFont="1" applyAlignment="1" applyProtection="1">
      <alignment vertical="center"/>
      <protection locked="0"/>
    </xf>
    <xf numFmtId="168" fontId="20" fillId="0" borderId="20" xfId="0" applyNumberFormat="1" applyFont="1" applyFill="1" applyBorder="1" applyAlignment="1" applyProtection="1">
      <alignment horizontal="right" wrapText="1"/>
      <protection locked="0"/>
    </xf>
    <xf numFmtId="0" fontId="20" fillId="0" borderId="26" xfId="0" applyFont="1" applyBorder="1" applyAlignment="1" applyProtection="1">
      <alignment horizontal="right" wrapText="1"/>
      <protection locked="0"/>
    </xf>
    <xf numFmtId="174" fontId="51" fillId="0" borderId="0" xfId="0" applyNumberFormat="1" applyFont="1" applyFill="1" applyBorder="1" applyAlignment="1" applyProtection="1">
      <alignment horizontal="right" vertical="center"/>
      <protection locked="0"/>
    </xf>
    <xf numFmtId="174" fontId="67" fillId="0" borderId="0" xfId="0" applyNumberFormat="1" applyFont="1" applyFill="1" applyBorder="1" applyAlignment="1" applyProtection="1">
      <alignment horizontal="right" vertical="center"/>
      <protection locked="0"/>
    </xf>
    <xf numFmtId="174" fontId="28" fillId="0" borderId="0" xfId="0" applyNumberFormat="1" applyFont="1" applyFill="1" applyBorder="1" applyAlignment="1" applyProtection="1">
      <alignment horizontal="right" vertical="center"/>
      <protection locked="0"/>
    </xf>
    <xf numFmtId="0" fontId="28" fillId="0" borderId="13" xfId="0" quotePrefix="1" applyNumberFormat="1" applyFont="1" applyFill="1" applyBorder="1" applyAlignment="1" applyProtection="1">
      <alignment horizontal="right" vertical="center" wrapText="1"/>
      <protection locked="0"/>
    </xf>
    <xf numFmtId="174" fontId="28" fillId="0" borderId="0" xfId="0" applyNumberFormat="1" applyFont="1" applyFill="1" applyBorder="1" applyAlignment="1">
      <alignment horizontal="right" vertical="center"/>
    </xf>
    <xf numFmtId="174" fontId="66" fillId="0" borderId="0" xfId="0" applyNumberFormat="1" applyFont="1" applyFill="1" applyBorder="1" applyAlignment="1">
      <alignment horizontal="right" vertical="center"/>
    </xf>
    <xf numFmtId="0" fontId="68" fillId="0" borderId="0" xfId="0" applyFont="1"/>
    <xf numFmtId="174" fontId="69" fillId="0" borderId="0" xfId="0" applyNumberFormat="1" applyFont="1" applyFill="1" applyAlignment="1">
      <alignment horizontal="right" vertical="center"/>
    </xf>
    <xf numFmtId="174" fontId="70" fillId="0" borderId="0" xfId="0" applyNumberFormat="1" applyFont="1" applyFill="1" applyAlignment="1" applyProtection="1">
      <alignment horizontal="right" vertical="center"/>
      <protection locked="0"/>
    </xf>
    <xf numFmtId="0" fontId="29" fillId="0" borderId="13" xfId="0" quotePrefix="1" applyNumberFormat="1" applyFont="1" applyFill="1" applyBorder="1" applyAlignment="1" applyProtection="1">
      <alignment horizontal="right" vertical="center" wrapText="1"/>
      <protection locked="0"/>
    </xf>
    <xf numFmtId="174" fontId="29" fillId="0" borderId="0" xfId="0" applyNumberFormat="1" applyFont="1" applyFill="1" applyBorder="1" applyAlignment="1">
      <alignment horizontal="right" vertical="center"/>
    </xf>
    <xf numFmtId="174" fontId="36" fillId="0" borderId="0" xfId="0" applyNumberFormat="1" applyFont="1" applyFill="1" applyBorder="1" applyAlignment="1">
      <alignment horizontal="right" vertical="center"/>
    </xf>
    <xf numFmtId="0" fontId="71" fillId="0" borderId="0" xfId="0" applyFont="1"/>
    <xf numFmtId="174" fontId="35" fillId="0" borderId="0" xfId="0" applyNumberFormat="1" applyFont="1" applyFill="1" applyAlignment="1">
      <alignment horizontal="right" vertical="center"/>
    </xf>
    <xf numFmtId="174" fontId="23" fillId="0" borderId="0" xfId="0" applyNumberFormat="1" applyFont="1" applyFill="1" applyAlignment="1" applyProtection="1">
      <alignment horizontal="right" vertical="center"/>
      <protection locked="0"/>
    </xf>
    <xf numFmtId="3" fontId="17" fillId="0" borderId="17" xfId="47" applyNumberFormat="1" applyFont="1" applyFill="1" applyBorder="1" applyAlignment="1" applyProtection="1">
      <alignment vertical="center"/>
      <protection locked="0"/>
    </xf>
    <xf numFmtId="3" fontId="17" fillId="0" borderId="7" xfId="47" applyNumberFormat="1" applyFont="1" applyFill="1" applyBorder="1" applyAlignment="1" applyProtection="1">
      <alignment vertical="center"/>
      <protection locked="0"/>
    </xf>
    <xf numFmtId="3" fontId="18" fillId="0" borderId="7" xfId="47" applyNumberFormat="1" applyFont="1" applyFill="1" applyBorder="1" applyAlignment="1" applyProtection="1">
      <alignment vertical="center"/>
      <protection locked="0"/>
    </xf>
    <xf numFmtId="3" fontId="17" fillId="0" borderId="18" xfId="47" applyNumberFormat="1" applyFont="1" applyFill="1" applyBorder="1" applyAlignment="1" applyProtection="1">
      <alignment vertical="center"/>
      <protection locked="0"/>
    </xf>
    <xf numFmtId="3" fontId="17" fillId="0" borderId="19" xfId="47" applyNumberFormat="1" applyFont="1" applyFill="1" applyBorder="1" applyAlignment="1" applyProtection="1">
      <alignment vertical="center"/>
      <protection locked="0"/>
    </xf>
    <xf numFmtId="3" fontId="17" fillId="0" borderId="9" xfId="47" applyNumberFormat="1" applyFont="1" applyFill="1" applyBorder="1" applyAlignment="1" applyProtection="1">
      <alignment vertical="center"/>
      <protection locked="0"/>
    </xf>
    <xf numFmtId="3" fontId="18" fillId="0" borderId="17" xfId="47" applyNumberFormat="1" applyFont="1" applyFill="1" applyBorder="1" applyAlignment="1" applyProtection="1">
      <alignment vertical="center"/>
      <protection locked="0"/>
    </xf>
    <xf numFmtId="3" fontId="17" fillId="0" borderId="20" xfId="47" applyNumberFormat="1" applyFont="1" applyFill="1" applyBorder="1" applyAlignment="1" applyProtection="1">
      <alignment vertical="center"/>
      <protection locked="0"/>
    </xf>
    <xf numFmtId="3" fontId="17" fillId="19" borderId="20" xfId="47" applyNumberFormat="1" applyFont="1" applyFill="1" applyBorder="1" applyAlignment="1" applyProtection="1">
      <alignment vertical="center"/>
      <protection locked="0"/>
    </xf>
    <xf numFmtId="3" fontId="18" fillId="0" borderId="20" xfId="47" applyNumberFormat="1" applyFont="1" applyFill="1" applyBorder="1" applyAlignment="1" applyProtection="1">
      <alignment vertical="center"/>
      <protection locked="0"/>
    </xf>
    <xf numFmtId="3" fontId="18" fillId="0" borderId="19" xfId="47" applyNumberFormat="1" applyFont="1" applyFill="1" applyBorder="1" applyAlignment="1" applyProtection="1">
      <alignment vertical="center"/>
      <protection locked="0"/>
    </xf>
    <xf numFmtId="3" fontId="17" fillId="0" borderId="7" xfId="47" applyNumberFormat="1" applyFont="1" applyFill="1" applyBorder="1" applyProtection="1">
      <protection locked="0"/>
    </xf>
    <xf numFmtId="3" fontId="17" fillId="0" borderId="17" xfId="47" applyNumberFormat="1" applyFont="1" applyFill="1" applyBorder="1" applyProtection="1">
      <protection locked="0"/>
    </xf>
    <xf numFmtId="3" fontId="17" fillId="0" borderId="21" xfId="47" applyNumberFormat="1" applyFont="1" applyFill="1" applyBorder="1" applyProtection="1">
      <protection locked="0"/>
    </xf>
    <xf numFmtId="3" fontId="17" fillId="0" borderId="22" xfId="47" applyNumberFormat="1" applyFont="1" applyFill="1" applyBorder="1" applyProtection="1">
      <protection locked="0"/>
    </xf>
    <xf numFmtId="3" fontId="18" fillId="19" borderId="23" xfId="47" applyNumberFormat="1" applyFont="1" applyFill="1" applyBorder="1" applyProtection="1">
      <protection locked="0"/>
    </xf>
    <xf numFmtId="3" fontId="18" fillId="0" borderId="24" xfId="47" applyNumberFormat="1" applyFont="1" applyFill="1" applyBorder="1" applyProtection="1">
      <protection locked="0"/>
    </xf>
    <xf numFmtId="174" fontId="29" fillId="0" borderId="13" xfId="0" applyNumberFormat="1" applyFont="1" applyFill="1" applyBorder="1" applyAlignment="1" applyProtection="1">
      <alignment horizontal="right"/>
      <protection locked="0"/>
    </xf>
    <xf numFmtId="174" fontId="29" fillId="0" borderId="13" xfId="49" applyNumberFormat="1" applyFont="1" applyFill="1" applyBorder="1" applyAlignment="1" applyProtection="1">
      <alignment horizontal="right"/>
    </xf>
    <xf numFmtId="174" fontId="29" fillId="0" borderId="0" xfId="0" applyNumberFormat="1" applyFont="1" applyFill="1" applyBorder="1" applyAlignment="1" applyProtection="1">
      <alignment horizontal="right"/>
      <protection locked="0"/>
    </xf>
    <xf numFmtId="174" fontId="29" fillId="0" borderId="15" xfId="49" applyNumberFormat="1" applyFont="1" applyFill="1" applyBorder="1" applyAlignment="1" applyProtection="1">
      <alignment horizontal="right"/>
    </xf>
    <xf numFmtId="174" fontId="29" fillId="0" borderId="0" xfId="49" applyNumberFormat="1" applyFont="1" applyFill="1" applyBorder="1" applyAlignment="1" applyProtection="1">
      <alignment horizontal="right"/>
      <protection locked="0"/>
    </xf>
    <xf numFmtId="174" fontId="15" fillId="0" borderId="13" xfId="49" applyNumberFormat="1" applyFont="1" applyFill="1" applyBorder="1" applyAlignment="1" applyProtection="1">
      <alignment horizontal="right"/>
      <protection locked="0"/>
    </xf>
    <xf numFmtId="174" fontId="29" fillId="0" borderId="16" xfId="49" applyNumberFormat="1" applyFont="1" applyFill="1" applyBorder="1" applyAlignment="1" applyProtection="1">
      <alignment horizontal="right"/>
    </xf>
    <xf numFmtId="174" fontId="29" fillId="0" borderId="0" xfId="49" applyNumberFormat="1" applyFont="1" applyFill="1" applyBorder="1" applyAlignment="1" applyProtection="1">
      <alignment horizontal="right"/>
    </xf>
    <xf numFmtId="175" fontId="15" fillId="0" borderId="0" xfId="49" applyNumberFormat="1" applyFont="1" applyFill="1" applyBorder="1" applyAlignment="1" applyProtection="1">
      <alignment horizontal="right"/>
      <protection locked="0"/>
    </xf>
    <xf numFmtId="174" fontId="15" fillId="0" borderId="0" xfId="0" applyNumberFormat="1" applyFont="1" applyFill="1" applyBorder="1" applyAlignment="1" applyProtection="1">
      <alignment horizontal="right"/>
      <protection locked="0"/>
    </xf>
    <xf numFmtId="174" fontId="29" fillId="0" borderId="0" xfId="0" applyNumberFormat="1" applyFont="1" applyBorder="1" applyAlignment="1" applyProtection="1">
      <alignment horizontal="right"/>
      <protection locked="0"/>
    </xf>
    <xf numFmtId="174" fontId="72" fillId="0" borderId="0" xfId="0" applyNumberFormat="1" applyFont="1" applyProtection="1">
      <protection locked="0"/>
    </xf>
    <xf numFmtId="174" fontId="29" fillId="0" borderId="13" xfId="0" quotePrefix="1" applyNumberFormat="1" applyFont="1" applyBorder="1" applyAlignment="1" applyProtection="1">
      <alignment horizontal="right" wrapText="1"/>
      <protection locked="0"/>
    </xf>
    <xf numFmtId="174" fontId="29" fillId="0" borderId="13" xfId="0" applyNumberFormat="1" applyFont="1" applyFill="1" applyBorder="1" applyAlignment="1" applyProtection="1">
      <alignment horizontal="right"/>
    </xf>
    <xf numFmtId="174" fontId="15" fillId="0" borderId="13" xfId="0" applyNumberFormat="1" applyFont="1" applyFill="1" applyBorder="1" applyAlignment="1" applyProtection="1">
      <alignment horizontal="right"/>
      <protection locked="0"/>
    </xf>
    <xf numFmtId="174" fontId="29" fillId="0" borderId="0" xfId="49" applyNumberFormat="1" applyFont="1" applyFill="1" applyBorder="1" applyAlignment="1" applyProtection="1">
      <alignment horizontal="right" vertical="top"/>
      <protection locked="0"/>
    </xf>
    <xf numFmtId="174" fontId="29" fillId="0" borderId="16" xfId="0" applyNumberFormat="1" applyFont="1" applyFill="1" applyBorder="1" applyAlignment="1" applyProtection="1">
      <alignment horizontal="right"/>
    </xf>
    <xf numFmtId="174" fontId="15" fillId="0" borderId="0" xfId="0" applyNumberFormat="1" applyFont="1" applyBorder="1" applyAlignment="1" applyProtection="1">
      <alignment horizontal="right"/>
      <protection locked="0"/>
    </xf>
    <xf numFmtId="0" fontId="29" fillId="0" borderId="0" xfId="49" applyFont="1" applyFill="1" applyBorder="1" applyAlignment="1" applyProtection="1">
      <alignment horizontal="right" vertical="center"/>
      <protection locked="0"/>
    </xf>
    <xf numFmtId="49" fontId="15" fillId="0" borderId="0" xfId="49" applyNumberFormat="1" applyFont="1" applyFill="1" applyBorder="1" applyAlignment="1" applyProtection="1">
      <alignment horizontal="right" vertical="center"/>
      <protection locked="0"/>
    </xf>
    <xf numFmtId="169" fontId="29" fillId="0" borderId="0" xfId="49" applyNumberFormat="1" applyFont="1" applyFill="1" applyBorder="1" applyAlignment="1" applyProtection="1">
      <alignment horizontal="left" vertical="center" wrapText="1"/>
      <protection locked="0"/>
    </xf>
    <xf numFmtId="169" fontId="15" fillId="0" borderId="0" xfId="49" applyNumberFormat="1" applyFont="1" applyFill="1" applyBorder="1" applyAlignment="1" applyProtection="1">
      <alignment horizontal="left" vertical="center" wrapText="1"/>
      <protection locked="0"/>
    </xf>
    <xf numFmtId="168" fontId="20" fillId="0" borderId="8" xfId="0" applyNumberFormat="1" applyFont="1" applyFill="1" applyBorder="1" applyAlignment="1" applyProtection="1">
      <alignment horizontal="right" vertical="center" wrapText="1"/>
      <protection locked="0"/>
    </xf>
    <xf numFmtId="168" fontId="20" fillId="0" borderId="7" xfId="0" applyNumberFormat="1" applyFont="1" applyFill="1" applyBorder="1" applyAlignment="1" applyProtection="1">
      <alignment horizontal="right" vertical="center" wrapText="1"/>
      <protection locked="0"/>
    </xf>
    <xf numFmtId="168" fontId="20" fillId="0" borderId="9" xfId="0" applyNumberFormat="1" applyFont="1" applyFill="1" applyBorder="1" applyAlignment="1" applyProtection="1">
      <alignment horizontal="right" vertical="center" wrapText="1"/>
      <protection locked="0"/>
    </xf>
    <xf numFmtId="168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168" fontId="18" fillId="0" borderId="7" xfId="0" applyNumberFormat="1" applyFont="1" applyFill="1" applyBorder="1" applyAlignment="1" applyProtection="1">
      <alignment horizontal="right" vertical="center" wrapText="1"/>
      <protection locked="0"/>
    </xf>
    <xf numFmtId="168" fontId="18" fillId="0" borderId="9" xfId="0" applyNumberFormat="1" applyFont="1" applyFill="1" applyBorder="1" applyAlignment="1" applyProtection="1">
      <alignment horizontal="right" vertical="center" wrapText="1"/>
      <protection locked="0"/>
    </xf>
    <xf numFmtId="170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170" fontId="18" fillId="0" borderId="7" xfId="0" applyNumberFormat="1" applyFont="1" applyFill="1" applyBorder="1" applyAlignment="1" applyProtection="1">
      <alignment horizontal="right" vertical="center" wrapText="1"/>
      <protection locked="0"/>
    </xf>
    <xf numFmtId="170" fontId="18" fillId="0" borderId="9" xfId="0" applyNumberFormat="1" applyFont="1" applyFill="1" applyBorder="1" applyAlignment="1" applyProtection="1">
      <alignment horizontal="right" vertical="center" wrapText="1"/>
      <protection locked="0"/>
    </xf>
    <xf numFmtId="168" fontId="18" fillId="0" borderId="28" xfId="0" applyNumberFormat="1" applyFont="1" applyBorder="1" applyAlignment="1" applyProtection="1">
      <alignment horizontal="center"/>
      <protection locked="0"/>
    </xf>
    <xf numFmtId="168" fontId="18" fillId="0" borderId="33" xfId="0" applyNumberFormat="1" applyFont="1" applyBorder="1" applyAlignment="1" applyProtection="1">
      <alignment horizontal="center"/>
      <protection locked="0"/>
    </xf>
    <xf numFmtId="168" fontId="18" fillId="0" borderId="34" xfId="0" applyNumberFormat="1" applyFont="1" applyBorder="1" applyAlignment="1" applyProtection="1">
      <alignment horizontal="center"/>
      <protection locked="0"/>
    </xf>
    <xf numFmtId="168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168" fontId="18" fillId="0" borderId="11" xfId="0" applyNumberFormat="1" applyFont="1" applyFill="1" applyBorder="1" applyAlignment="1" applyProtection="1">
      <alignment horizontal="right"/>
      <protection locked="0"/>
    </xf>
    <xf numFmtId="168" fontId="18" fillId="0" borderId="10" xfId="0" applyNumberFormat="1" applyFont="1" applyFill="1" applyBorder="1" applyAlignment="1" applyProtection="1">
      <alignment horizontal="right"/>
      <protection locked="0"/>
    </xf>
    <xf numFmtId="0" fontId="33" fillId="0" borderId="0" xfId="0" applyFont="1" applyFill="1" applyAlignment="1">
      <alignment horizontal="left" vertical="center" wrapText="1"/>
    </xf>
  </cellXfs>
  <cellStyles count="51">
    <cellStyle name="Comma" xfId="4"/>
    <cellStyle name="Comma [0]" xfId="5"/>
    <cellStyle name="Currency" xfId="2"/>
    <cellStyle name="Currency [0]" xfId="3"/>
    <cellStyle name="Dezimal [0]" xfId="47"/>
    <cellStyle name="Normal" xfId="49"/>
    <cellStyle name="Percent" xfId="1"/>
    <cellStyle name="Prozent" xfId="48"/>
    <cellStyle name="SAPBorder" xfId="25"/>
    <cellStyle name="SAPDataCell" xfId="7"/>
    <cellStyle name="SAPDataRemoved" xfId="26"/>
    <cellStyle name="SAPDataTotalCell" xfId="8"/>
    <cellStyle name="SAPDimensionCell" xfId="6"/>
    <cellStyle name="SAPEditableDataCell" xfId="10"/>
    <cellStyle name="SAPEditableDataTotalCell" xfId="13"/>
    <cellStyle name="SAPEmphasized" xfId="36"/>
    <cellStyle name="SAPEmphasizedEditableDataCell" xfId="38"/>
    <cellStyle name="SAPEmphasizedEditableDataTotalCell" xfId="39"/>
    <cellStyle name="SAPEmphasizedLockedDataCell" xfId="42"/>
    <cellStyle name="SAPEmphasizedLockedDataTotalCell" xfId="43"/>
    <cellStyle name="SAPEmphasizedReadonlyDataCell" xfId="40"/>
    <cellStyle name="SAPEmphasizedReadonlyDataTotalCell" xfId="41"/>
    <cellStyle name="SAPEmphasizedTotal" xfId="37"/>
    <cellStyle name="SAPError" xfId="27"/>
    <cellStyle name="SAPExceptionLevel1" xfId="16"/>
    <cellStyle name="SAPExceptionLevel2" xfId="17"/>
    <cellStyle name="SAPExceptionLevel3" xfId="18"/>
    <cellStyle name="SAPExceptionLevel4" xfId="19"/>
    <cellStyle name="SAPExceptionLevel5" xfId="20"/>
    <cellStyle name="SAPExceptionLevel6" xfId="21"/>
    <cellStyle name="SAPExceptionLevel7" xfId="22"/>
    <cellStyle name="SAPExceptionLevel8" xfId="23"/>
    <cellStyle name="SAPExceptionLevel9" xfId="24"/>
    <cellStyle name="SAPFormula" xfId="44"/>
    <cellStyle name="SAPGroupingFillCell" xfId="9"/>
    <cellStyle name="SAPHierarchyCell0" xfId="31"/>
    <cellStyle name="SAPHierarchyCell1" xfId="32"/>
    <cellStyle name="SAPHierarchyCell2" xfId="33"/>
    <cellStyle name="SAPHierarchyCell3" xfId="34"/>
    <cellStyle name="SAPHierarchyCell4" xfId="35"/>
    <cellStyle name="SAPLockedDataCell" xfId="12"/>
    <cellStyle name="SAPLockedDataTotalCell" xfId="15"/>
    <cellStyle name="SAPMemberCell" xfId="29"/>
    <cellStyle name="SAPMemberTotalCell" xfId="30"/>
    <cellStyle name="SAPMessageText" xfId="28"/>
    <cellStyle name="SAPReadonlyDataCell" xfId="11"/>
    <cellStyle name="SAPReadonlyDataTotalCell" xfId="14"/>
    <cellStyle name="Standard" xfId="0" builtinId="0"/>
    <cellStyle name="Standard 2" xfId="50"/>
    <cellStyle name="Standard 4" xfId="45"/>
    <cellStyle name="Standard 5" xfId="46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588396</xdr:colOff>
      <xdr:row>0</xdr:row>
      <xdr:rowOff>55659</xdr:rowOff>
    </xdr:from>
    <xdr:to>
      <xdr:col>3</xdr:col>
      <xdr:colOff>771276</xdr:colOff>
      <xdr:row>1</xdr:row>
      <xdr:rowOff>1</xdr:rowOff>
    </xdr:to>
    <xdr:pic>
      <xdr:nvPicPr>
        <xdr:cNvPr id="2" name="Grafik 1" descr="https://intranet.intern.ksb.com/PublishingImages/KSB_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2486" y="55659"/>
          <a:ext cx="1009816" cy="500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hnungswesen/03%20Konzern_ab2021/00_Abschl&#252;sse/2022/12-Dez/D_Konzernabschluss/00_Primaries+Kennzahlen/KONZERN_Bilanz_12-2022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chnungswesen/03%20Konzern_ab2021/00_Abschl&#252;sse/2022/12-Dez/D_Konzernabschluss/00_Primaries+Kennzahlen/KONZERN_GuV_12-2022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chnungswesen/03%20Konzern_ab2021/00_Abschl&#252;sse/2022/12-Dez/D_Konzernabschluss/00_Primaries+Kennzahlen/Kapfluss_12-2022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GB"/>
      <sheetName val="BIL_e"/>
      <sheetName val="BIL_iv"/>
      <sheetName val="BIL_id + Komment."/>
      <sheetName val="curr month Query"/>
      <sheetName val="prior month Query CPV"/>
      <sheetName val="31.12.2021 CPV"/>
      <sheetName val="readme"/>
      <sheetName val="Mapping"/>
      <sheetName val="für Komment.-&gt;"/>
      <sheetName val="PPE"/>
      <sheetName val="1141 Beteil."/>
      <sheetName val="117 DTA"/>
      <sheetName val="121 Vorräte"/>
      <sheetName val="1233-4 Contr.Ass."/>
      <sheetName val="1221-2 Tr rec"/>
      <sheetName val="129 ARAP"/>
      <sheetName val="oth fin assets"/>
      <sheetName val="oth non-fin ass."/>
      <sheetName val="Cash"/>
      <sheetName val="Equity"/>
      <sheetName val="LF RS Pensionen"/>
      <sheetName val="sonst RS"/>
      <sheetName val="Contr Liab"/>
      <sheetName val="22351-2 Tr pay"/>
      <sheetName val="other fin liab"/>
      <sheetName val="other non-fin liab"/>
      <sheetName val="22358000 sonst Verb"/>
      <sheetName val="Tax liab"/>
      <sheetName val="Curr year SAP BS"/>
      <sheetName val="31.12.2021"/>
    </sheetNames>
    <sheetDataSet>
      <sheetData sheetId="0"/>
      <sheetData sheetId="1"/>
      <sheetData sheetId="2">
        <row r="3">
          <cell r="H3" t="str">
            <v>31.12.2022</v>
          </cell>
        </row>
        <row r="8">
          <cell r="H8">
            <v>72673</v>
          </cell>
        </row>
        <row r="9">
          <cell r="H9">
            <v>40220</v>
          </cell>
        </row>
        <row r="10">
          <cell r="H10">
            <v>578512.23149000003</v>
          </cell>
        </row>
        <row r="11">
          <cell r="H11">
            <v>1191</v>
          </cell>
        </row>
        <row r="12">
          <cell r="H12">
            <v>7318.7139499999994</v>
          </cell>
        </row>
        <row r="13">
          <cell r="H13">
            <v>20832.984960000002</v>
          </cell>
        </row>
        <row r="14">
          <cell r="H14">
            <v>37073.950960000002</v>
          </cell>
        </row>
        <row r="15">
          <cell r="H15">
            <v>757821.88136000012</v>
          </cell>
        </row>
        <row r="19">
          <cell r="H19">
            <v>719221.3706599999</v>
          </cell>
        </row>
        <row r="20">
          <cell r="H20">
            <v>80017.723990000013</v>
          </cell>
        </row>
        <row r="21">
          <cell r="H21">
            <v>579539.31617999997</v>
          </cell>
        </row>
        <row r="22">
          <cell r="H22">
            <v>71517.225740000009</v>
          </cell>
        </row>
        <row r="23">
          <cell r="H23">
            <v>42202.150119999998</v>
          </cell>
        </row>
        <row r="24">
          <cell r="H24">
            <v>228570.34706999999</v>
          </cell>
        </row>
        <row r="26">
          <cell r="H26">
            <v>1721068.1337599996</v>
          </cell>
        </row>
        <row r="28">
          <cell r="H28">
            <v>2478890.0151199996</v>
          </cell>
        </row>
        <row r="36">
          <cell r="H36">
            <v>44772</v>
          </cell>
        </row>
        <row r="37">
          <cell r="H37">
            <v>66663</v>
          </cell>
        </row>
        <row r="38">
          <cell r="H38">
            <v>804484</v>
          </cell>
        </row>
        <row r="39">
          <cell r="H39">
            <v>915919</v>
          </cell>
        </row>
        <row r="40">
          <cell r="H40">
            <v>209653</v>
          </cell>
        </row>
        <row r="41">
          <cell r="H41">
            <v>1125572</v>
          </cell>
        </row>
        <row r="45">
          <cell r="H45">
            <v>12010</v>
          </cell>
        </row>
        <row r="46">
          <cell r="H46">
            <v>466400</v>
          </cell>
        </row>
        <row r="47">
          <cell r="H47">
            <v>1882.7729299999999</v>
          </cell>
        </row>
        <row r="48">
          <cell r="H48">
            <v>24116</v>
          </cell>
        </row>
        <row r="49">
          <cell r="H49">
            <v>504408.77292999998</v>
          </cell>
        </row>
        <row r="53">
          <cell r="H53">
            <v>7892.5817200000001</v>
          </cell>
        </row>
        <row r="54">
          <cell r="H54">
            <v>91106.251859999989</v>
          </cell>
        </row>
        <row r="55">
          <cell r="H55">
            <v>26629.519199999995</v>
          </cell>
        </row>
        <row r="56">
          <cell r="H56">
            <v>186477.44169999997</v>
          </cell>
        </row>
        <row r="57">
          <cell r="H57">
            <v>333361.28917999996</v>
          </cell>
        </row>
        <row r="58">
          <cell r="H58">
            <v>23921.001749999999</v>
          </cell>
        </row>
        <row r="59">
          <cell r="H59">
            <v>164603.70193000001</v>
          </cell>
        </row>
        <row r="60">
          <cell r="H60">
            <v>14917.74461</v>
          </cell>
        </row>
        <row r="62">
          <cell r="H62">
            <v>848909.53194999998</v>
          </cell>
        </row>
        <row r="64">
          <cell r="H64">
            <v>2478890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GB"/>
      <sheetName val="GuV_e"/>
      <sheetName val="GuV_iv"/>
      <sheetName val="GuV MTD+comments YTD"/>
      <sheetName val="Minorities YTD"/>
      <sheetName val="Query CY YTD"/>
      <sheetName val="Query PY YTD"/>
      <sheetName val="readme"/>
      <sheetName val="Mapping"/>
      <sheetName val="für Komment. -&gt;"/>
      <sheetName val="Umsatz"/>
      <sheetName val="31212 BÄ"/>
      <sheetName val="Total output"/>
      <sheetName val="other income"/>
      <sheetName val="Material"/>
      <sheetName val="3124 Personalaufw inkl FX"/>
      <sheetName val="other expenses"/>
      <sheetName val="Finanzertr"/>
      <sheetName val="Finanzaufw"/>
      <sheetName val="GuV Konten div"/>
      <sheetName val="31265 Repair"/>
      <sheetName val="EAT ohne Div"/>
      <sheetName val="31267 Admin exp"/>
      <sheetName val="at Equity P&amp;L"/>
      <sheetName val="Tax"/>
      <sheetName val="Einzelkonto mit FX-Effekt"/>
      <sheetName val="SAP -&gt;"/>
      <sheetName val="30-39 CY"/>
      <sheetName val="30-39 PY"/>
      <sheetName val="GroupShares"/>
      <sheetName val="Kurse 2022"/>
      <sheetName val="Kurse 2021"/>
      <sheetName val="List Settings"/>
    </sheetNames>
    <sheetDataSet>
      <sheetData sheetId="0"/>
      <sheetData sheetId="1"/>
      <sheetData sheetId="2">
        <row r="5">
          <cell r="B5" t="str">
            <v>01.01.2022 - 31.12.2022</v>
          </cell>
          <cell r="F5" t="str">
            <v>01.01.2021 -31.12.2021</v>
          </cell>
        </row>
        <row r="8">
          <cell r="B8">
            <v>2573387</v>
          </cell>
          <cell r="F8">
            <v>2343577</v>
          </cell>
        </row>
        <row r="10">
          <cell r="B10">
            <v>99412</v>
          </cell>
          <cell r="F10">
            <v>14528</v>
          </cell>
        </row>
        <row r="11">
          <cell r="B11">
            <v>1716</v>
          </cell>
          <cell r="F11">
            <v>1997</v>
          </cell>
        </row>
        <row r="13">
          <cell r="F13">
            <v>2360102</v>
          </cell>
        </row>
        <row r="15">
          <cell r="B15">
            <v>34462</v>
          </cell>
          <cell r="F15">
            <v>27730</v>
          </cell>
        </row>
        <row r="16">
          <cell r="B16">
            <v>-1156292</v>
          </cell>
          <cell r="F16">
            <v>-975410</v>
          </cell>
        </row>
        <row r="17">
          <cell r="B17">
            <v>-901551</v>
          </cell>
          <cell r="F17">
            <v>-837154</v>
          </cell>
        </row>
        <row r="19">
          <cell r="B19">
            <v>-90419</v>
          </cell>
          <cell r="F19">
            <v>-80892</v>
          </cell>
        </row>
        <row r="20">
          <cell r="B20">
            <v>-391612</v>
          </cell>
          <cell r="F20">
            <v>-353215</v>
          </cell>
        </row>
        <row r="24">
          <cell r="F24">
            <v>10425</v>
          </cell>
        </row>
        <row r="25">
          <cell r="F25">
            <v>-11494</v>
          </cell>
        </row>
        <row r="26">
          <cell r="F26">
            <v>-157</v>
          </cell>
        </row>
        <row r="32">
          <cell r="F32">
            <v>-29612</v>
          </cell>
        </row>
        <row r="37">
          <cell r="B37">
            <v>23689</v>
          </cell>
        </row>
      </sheetData>
      <sheetData sheetId="3">
        <row r="12">
          <cell r="G12">
            <v>2674515</v>
          </cell>
        </row>
        <row r="20">
          <cell r="G20">
            <v>7461</v>
          </cell>
        </row>
        <row r="21">
          <cell r="G21">
            <v>-17712</v>
          </cell>
        </row>
        <row r="22">
          <cell r="G22">
            <v>1816</v>
          </cell>
        </row>
        <row r="25">
          <cell r="G25">
            <v>-33330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B"/>
      <sheetName val="YTD 1270+1271 CF"/>
      <sheetName val="YTD 1270+1271 CF p.entity"/>
      <sheetName val="2022 YTD ICF per entity"/>
      <sheetName val="Readme"/>
      <sheetName val="in LC und GC"/>
      <sheetName val="5086 pro Konto"/>
      <sheetName val="5121 pro Konto"/>
      <sheetName val="5086 1-10-2022 b.L10"/>
      <sheetName val="5121 1-10-2022 b.L10"/>
      <sheetName val="check FX auf 1270+1"/>
      <sheetName val="gez.Steuern"/>
      <sheetName val="check FX Levels"/>
      <sheetName val="SAP 6er 120 1-YTD"/>
      <sheetName val="Kurse"/>
      <sheetName val="2022 YTD ICF"/>
      <sheetName val="2022 YTD ICF p.m."/>
      <sheetName val="2022 MTD ICF"/>
      <sheetName val="2022 YTD NFP"/>
      <sheetName val="2021 ICF YTD p.m."/>
      <sheetName val="2021 GB"/>
      <sheetName val="MVT 301"/>
      <sheetName val="Cash ICF"/>
      <sheetName val="Cash ICF 12-2021"/>
      <sheetName val="Cash - int. Cash - NFP "/>
      <sheetName val="pro entity"/>
      <sheetName val="5110"/>
      <sheetName val="Geldanl &gt; 3 m"/>
      <sheetName val="Verr. Geldanlagen"/>
      <sheetName val="Verr Finanzanlagen"/>
      <sheetName val="Cash"/>
      <sheetName val="Cash 12-2021"/>
      <sheetName val="Entities"/>
      <sheetName val="Kontenbez"/>
      <sheetName val="gez. Steuern 12-2020"/>
      <sheetName val="n.gez. Invest. 12-2020"/>
      <sheetName val="Einz.VK kons U 12-2020"/>
      <sheetName val="Mapping"/>
    </sheetNames>
    <sheetDataSet>
      <sheetData sheetId="0">
        <row r="8">
          <cell r="C8">
            <v>127338</v>
          </cell>
        </row>
        <row r="9">
          <cell r="C9">
            <v>33330</v>
          </cell>
        </row>
        <row r="10">
          <cell r="C10">
            <v>-7461</v>
          </cell>
        </row>
        <row r="11">
          <cell r="C11">
            <v>17712</v>
          </cell>
        </row>
        <row r="12">
          <cell r="C12">
            <v>90419</v>
          </cell>
        </row>
        <row r="13">
          <cell r="C13">
            <v>-305</v>
          </cell>
        </row>
        <row r="14">
          <cell r="C14">
            <v>0</v>
          </cell>
        </row>
        <row r="15">
          <cell r="C15">
            <v>-192562</v>
          </cell>
        </row>
        <row r="16">
          <cell r="C16">
            <v>-1071</v>
          </cell>
        </row>
        <row r="17">
          <cell r="C17">
            <v>-103366</v>
          </cell>
        </row>
        <row r="18">
          <cell r="C18">
            <v>-13957</v>
          </cell>
        </row>
        <row r="19">
          <cell r="C19">
            <v>31688</v>
          </cell>
        </row>
        <row r="20">
          <cell r="C20">
            <v>58786</v>
          </cell>
        </row>
        <row r="21">
          <cell r="C21">
            <v>987</v>
          </cell>
        </row>
        <row r="22">
          <cell r="C22">
            <v>-45789</v>
          </cell>
        </row>
        <row r="23">
          <cell r="C23">
            <v>6360</v>
          </cell>
        </row>
        <row r="27">
          <cell r="C27">
            <v>2457</v>
          </cell>
        </row>
        <row r="28">
          <cell r="C28">
            <v>-102393</v>
          </cell>
        </row>
        <row r="29">
          <cell r="C29">
            <v>0</v>
          </cell>
        </row>
        <row r="31">
          <cell r="C31">
            <v>13763</v>
          </cell>
        </row>
        <row r="32">
          <cell r="C32">
            <v>-2608</v>
          </cell>
        </row>
        <row r="33">
          <cell r="C33">
            <v>475</v>
          </cell>
        </row>
        <row r="34">
          <cell r="C34">
            <v>-992</v>
          </cell>
        </row>
        <row r="35">
          <cell r="C35">
            <v>882</v>
          </cell>
        </row>
        <row r="36">
          <cell r="C36">
            <v>0</v>
          </cell>
        </row>
        <row r="37">
          <cell r="C37">
            <v>-621</v>
          </cell>
        </row>
        <row r="43">
          <cell r="C43">
            <v>-21241</v>
          </cell>
        </row>
        <row r="44">
          <cell r="C44">
            <v>-8791</v>
          </cell>
        </row>
        <row r="45">
          <cell r="C45">
            <v>13318</v>
          </cell>
        </row>
        <row r="46">
          <cell r="C46">
            <v>-38169</v>
          </cell>
        </row>
        <row r="47">
          <cell r="C47">
            <v>-17091</v>
          </cell>
        </row>
        <row r="48">
          <cell r="C48">
            <v>-3866</v>
          </cell>
        </row>
        <row r="54">
          <cell r="C54">
            <v>-162768</v>
          </cell>
        </row>
        <row r="55">
          <cell r="C55">
            <v>4252</v>
          </cell>
        </row>
        <row r="56">
          <cell r="C56">
            <v>403</v>
          </cell>
        </row>
        <row r="57">
          <cell r="C57">
            <v>386683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customProperty" Target="../customProperty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"/>
  <sheetViews>
    <sheetView workbookViewId="0"/>
  </sheetViews>
  <sheetFormatPr baseColWidth="10" defaultColWidth="11.42578125" defaultRowHeight="15"/>
  <sheetData/>
  <pageMargins left="0.7" right="0.7" top="0.78740157499999996" bottom="0.78740157499999996" header="0.3" footer="0.3"/>
  <pageSetup orientation="portrait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GridLines="0" tabSelected="1" zoomScaleNormal="100" workbookViewId="0">
      <selection activeCell="L28" sqref="L28"/>
    </sheetView>
  </sheetViews>
  <sheetFormatPr baseColWidth="10" defaultRowHeight="15"/>
  <cols>
    <col min="1" max="1" width="4" style="226" customWidth="1"/>
    <col min="2" max="2" width="50.5703125" style="226" bestFit="1" customWidth="1"/>
  </cols>
  <sheetData>
    <row r="1" spans="1:2" ht="43.9" customHeight="1">
      <c r="B1" s="230" t="s">
        <v>47</v>
      </c>
    </row>
    <row r="2" spans="1:2">
      <c r="B2" s="226" t="s">
        <v>48</v>
      </c>
    </row>
    <row r="4" spans="1:2">
      <c r="A4" s="231" t="s">
        <v>5</v>
      </c>
      <c r="B4" s="226" t="s">
        <v>176</v>
      </c>
    </row>
    <row r="5" spans="1:2">
      <c r="A5" s="231" t="s">
        <v>5</v>
      </c>
      <c r="B5" s="226" t="s">
        <v>49</v>
      </c>
    </row>
    <row r="6" spans="1:2">
      <c r="A6" s="231" t="s">
        <v>5</v>
      </c>
      <c r="B6" s="226" t="s">
        <v>50</v>
      </c>
    </row>
    <row r="7" spans="1:2">
      <c r="A7" s="231" t="s">
        <v>5</v>
      </c>
      <c r="B7" s="226" t="s">
        <v>51</v>
      </c>
    </row>
    <row r="8" spans="1:2">
      <c r="B8" s="227"/>
    </row>
    <row r="11" spans="1:2">
      <c r="B11" s="227"/>
    </row>
    <row r="12" spans="1:2">
      <c r="B12" s="227"/>
    </row>
    <row r="13" spans="1:2">
      <c r="B13" s="228"/>
    </row>
    <row r="14" spans="1:2">
      <c r="B14" s="228"/>
    </row>
    <row r="15" spans="1:2">
      <c r="B15" s="229"/>
    </row>
  </sheetData>
  <hyperlinks>
    <hyperlink ref="B4" location="Bilanz!A1" display="Bilanz des KSB Konzerns "/>
    <hyperlink ref="B5" location="Gesamtergebnisrechnung!A1" display="Gesamtergebnisrechnung des KSB Konzerns"/>
    <hyperlink ref="B6" location="'EK-Veränderungsrechnung'!A1" display="Eigenkapitalveränderungsrechnung des KSB Konzerns"/>
    <hyperlink ref="B7" location="Kapitalflussrechnung!A1" display="Kapitalflussrechnung des KSB Konzerns"/>
  </hyperlink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4" tint="0.39997558519241921"/>
    <pageSetUpPr fitToPage="1"/>
  </sheetPr>
  <dimension ref="A1:Q72"/>
  <sheetViews>
    <sheetView showGridLines="0" zoomScale="70" zoomScaleNormal="70" workbookViewId="0"/>
  </sheetViews>
  <sheetFormatPr baseColWidth="10" defaultColWidth="11.42578125" defaultRowHeight="12.75"/>
  <cols>
    <col min="1" max="1" width="2.85546875" style="183" customWidth="1"/>
    <col min="2" max="2" width="21.5703125" style="183" customWidth="1"/>
    <col min="3" max="3" width="41.85546875" style="183" customWidth="1"/>
    <col min="4" max="4" width="16.42578125" style="183" customWidth="1"/>
    <col min="5" max="5" width="5.5703125" style="195" customWidth="1"/>
    <col min="6" max="6" width="3.5703125" style="195" customWidth="1"/>
    <col min="7" max="7" width="7.42578125" style="195" customWidth="1"/>
    <col min="8" max="8" width="13.42578125" style="216" customWidth="1"/>
    <col min="9" max="9" width="1.5703125" style="195" customWidth="1"/>
    <col min="10" max="10" width="4.42578125" style="195" customWidth="1"/>
    <col min="11" max="11" width="13.42578125" style="195" customWidth="1"/>
    <col min="12" max="12" width="1.5703125" style="217" customWidth="1"/>
    <col min="13" max="13" width="3" style="183" customWidth="1"/>
    <col min="14" max="16384" width="11.42578125" style="183"/>
  </cols>
  <sheetData>
    <row r="1" spans="1:13" s="147" customFormat="1" ht="26.25">
      <c r="A1" s="144" t="s">
        <v>6</v>
      </c>
      <c r="B1" s="145"/>
      <c r="C1" s="146"/>
      <c r="D1" s="146"/>
      <c r="E1" s="249"/>
      <c r="F1" s="250"/>
      <c r="G1" s="148"/>
      <c r="I1" s="148"/>
      <c r="J1" s="251"/>
      <c r="K1" s="251"/>
    </row>
    <row r="2" spans="1:13" s="154" customFormat="1" ht="18">
      <c r="A2" s="149"/>
      <c r="B2" s="150"/>
      <c r="C2" s="77"/>
      <c r="D2" s="77"/>
      <c r="E2" s="151"/>
      <c r="F2" s="150"/>
      <c r="G2" s="152"/>
      <c r="H2" s="153"/>
      <c r="I2" s="152"/>
    </row>
    <row r="3" spans="1:13" s="154" customFormat="1" ht="26.25">
      <c r="A3" s="23" t="s">
        <v>52</v>
      </c>
      <c r="B3" s="155"/>
      <c r="C3" s="155"/>
      <c r="D3" s="155"/>
      <c r="E3" s="156"/>
      <c r="F3" s="155"/>
      <c r="G3" s="155"/>
      <c r="H3" s="157"/>
      <c r="I3" s="155"/>
      <c r="K3" s="77"/>
    </row>
    <row r="4" spans="1:13" s="154" customFormat="1" ht="26.25">
      <c r="A4" s="23"/>
      <c r="B4" s="155"/>
      <c r="C4" s="155"/>
      <c r="D4" s="155"/>
      <c r="E4" s="156"/>
      <c r="F4" s="155"/>
      <c r="G4" s="155"/>
      <c r="H4" s="157"/>
      <c r="I4" s="155"/>
      <c r="K4" s="77"/>
    </row>
    <row r="5" spans="1:13" s="154" customFormat="1" ht="26.25">
      <c r="A5" s="23"/>
      <c r="B5" s="155"/>
      <c r="C5" s="155"/>
      <c r="D5" s="155"/>
      <c r="E5" s="156"/>
      <c r="F5" s="155"/>
      <c r="G5" s="155"/>
      <c r="H5" s="157"/>
      <c r="I5" s="155"/>
      <c r="K5" s="77"/>
    </row>
    <row r="6" spans="1:13" s="154" customFormat="1" ht="15.75">
      <c r="A6" s="158" t="s">
        <v>53</v>
      </c>
      <c r="B6" s="155"/>
      <c r="C6" s="159"/>
      <c r="D6" s="159"/>
      <c r="E6" s="155"/>
      <c r="F6" s="160"/>
      <c r="G6" s="161"/>
      <c r="H6" s="162"/>
      <c r="I6" s="161"/>
      <c r="J6" s="161"/>
      <c r="K6" s="161"/>
    </row>
    <row r="7" spans="1:13" s="154" customFormat="1" ht="15.75">
      <c r="A7" s="163"/>
      <c r="B7" s="155"/>
      <c r="C7" s="159"/>
      <c r="D7" s="159"/>
      <c r="E7" s="155"/>
      <c r="F7" s="160"/>
      <c r="G7" s="161"/>
      <c r="H7" s="162"/>
      <c r="I7" s="161"/>
      <c r="J7" s="161"/>
      <c r="K7" s="161"/>
    </row>
    <row r="8" spans="1:13" s="154" customFormat="1" ht="15.75">
      <c r="A8" s="164" t="s">
        <v>9</v>
      </c>
      <c r="B8" s="165"/>
      <c r="C8" s="166"/>
      <c r="D8" s="166"/>
      <c r="E8" s="167"/>
      <c r="F8" s="168" t="s">
        <v>10</v>
      </c>
      <c r="G8" s="169"/>
      <c r="H8" s="270" t="str">
        <f>[1]BIL_e!H3</f>
        <v>31.12.2022</v>
      </c>
      <c r="I8" s="253"/>
      <c r="J8" s="254"/>
      <c r="K8" s="252" t="s">
        <v>3</v>
      </c>
    </row>
    <row r="9" spans="1:13" s="154" customFormat="1" ht="15.75">
      <c r="A9" s="170"/>
      <c r="B9" s="155"/>
      <c r="C9" s="159"/>
      <c r="D9" s="159"/>
      <c r="E9" s="171"/>
      <c r="F9" s="156"/>
      <c r="G9" s="172"/>
      <c r="H9" s="173"/>
      <c r="I9" s="174"/>
      <c r="J9" s="175"/>
      <c r="K9" s="175"/>
    </row>
    <row r="10" spans="1:13" ht="15.75">
      <c r="A10" s="176" t="s">
        <v>54</v>
      </c>
      <c r="B10" s="176"/>
      <c r="C10" s="177"/>
      <c r="D10" s="177"/>
      <c r="E10" s="178"/>
      <c r="F10" s="179"/>
      <c r="G10" s="178"/>
      <c r="H10" s="180"/>
      <c r="I10" s="181"/>
      <c r="J10" s="181"/>
      <c r="K10" s="255"/>
      <c r="L10" s="182"/>
    </row>
    <row r="11" spans="1:13" ht="15.75">
      <c r="A11" s="176"/>
      <c r="B11" s="176"/>
      <c r="C11" s="176"/>
      <c r="D11" s="176"/>
      <c r="E11" s="184"/>
      <c r="F11" s="184"/>
      <c r="G11" s="184"/>
      <c r="H11" s="185"/>
      <c r="I11" s="186"/>
      <c r="J11" s="186"/>
      <c r="K11" s="186"/>
      <c r="L11" s="187"/>
      <c r="M11" s="188"/>
    </row>
    <row r="12" spans="1:13" ht="15">
      <c r="A12" s="189" t="s">
        <v>55</v>
      </c>
      <c r="B12" s="189"/>
      <c r="C12" s="189"/>
      <c r="D12" s="189"/>
      <c r="E12" s="256">
        <v>1</v>
      </c>
      <c r="F12" s="257"/>
      <c r="G12" s="190"/>
      <c r="H12" s="191">
        <f>[1]BIL_e!H8</f>
        <v>72673</v>
      </c>
      <c r="I12" s="192"/>
      <c r="J12" s="192"/>
      <c r="K12" s="258">
        <v>75927</v>
      </c>
      <c r="L12" s="193"/>
      <c r="M12" s="188"/>
    </row>
    <row r="13" spans="1:13" s="195" customFormat="1" ht="15">
      <c r="A13" s="189" t="s">
        <v>56</v>
      </c>
      <c r="B13" s="189"/>
      <c r="C13" s="189"/>
      <c r="D13" s="189"/>
      <c r="E13" s="256">
        <v>2</v>
      </c>
      <c r="F13" s="257"/>
      <c r="G13" s="190"/>
      <c r="H13" s="191">
        <f>[1]BIL_e!H9</f>
        <v>40220</v>
      </c>
      <c r="I13" s="192"/>
      <c r="J13" s="192"/>
      <c r="K13" s="258">
        <v>42709</v>
      </c>
      <c r="L13" s="193"/>
      <c r="M13" s="194"/>
    </row>
    <row r="14" spans="1:13" s="195" customFormat="1" ht="15">
      <c r="A14" s="189" t="s">
        <v>57</v>
      </c>
      <c r="B14" s="189"/>
      <c r="C14" s="189"/>
      <c r="D14" s="189"/>
      <c r="E14" s="256">
        <v>3</v>
      </c>
      <c r="F14" s="257"/>
      <c r="G14" s="190"/>
      <c r="H14" s="191">
        <f>[1]BIL_e!H10</f>
        <v>578512.23149000003</v>
      </c>
      <c r="I14" s="259"/>
      <c r="J14" s="192"/>
      <c r="K14" s="258">
        <v>537786.24237999995</v>
      </c>
      <c r="L14" s="196"/>
      <c r="M14" s="194"/>
    </row>
    <row r="15" spans="1:13" s="195" customFormat="1" ht="15">
      <c r="A15" s="189" t="s">
        <v>58</v>
      </c>
      <c r="B15" s="189"/>
      <c r="C15" s="189"/>
      <c r="D15" s="189"/>
      <c r="E15" s="256">
        <v>4</v>
      </c>
      <c r="F15" s="257"/>
      <c r="G15" s="190"/>
      <c r="H15" s="191">
        <f>[1]BIL_e!H11</f>
        <v>1191</v>
      </c>
      <c r="I15" s="259"/>
      <c r="J15" s="192"/>
      <c r="K15" s="258">
        <v>1508</v>
      </c>
      <c r="L15" s="196"/>
      <c r="M15" s="194"/>
    </row>
    <row r="16" spans="1:13" s="195" customFormat="1" ht="15">
      <c r="A16" s="197" t="s">
        <v>59</v>
      </c>
      <c r="B16" s="190"/>
      <c r="C16" s="190"/>
      <c r="D16" s="190"/>
      <c r="E16" s="256">
        <v>5</v>
      </c>
      <c r="F16" s="257"/>
      <c r="G16" s="190"/>
      <c r="H16" s="191">
        <f>[1]BIL_e!H12</f>
        <v>7318.7139499999994</v>
      </c>
      <c r="I16" s="259"/>
      <c r="J16" s="192"/>
      <c r="K16" s="258">
        <v>7591.6057899999996</v>
      </c>
      <c r="L16" s="196"/>
      <c r="M16" s="194"/>
    </row>
    <row r="17" spans="1:17" s="195" customFormat="1" ht="15">
      <c r="A17" s="198" t="s">
        <v>60</v>
      </c>
      <c r="B17" s="189"/>
      <c r="C17" s="189"/>
      <c r="D17" s="189"/>
      <c r="E17" s="256">
        <v>6</v>
      </c>
      <c r="F17" s="257"/>
      <c r="G17" s="190"/>
      <c r="H17" s="191">
        <f>[1]BIL_e!H13</f>
        <v>20832.984960000002</v>
      </c>
      <c r="I17" s="259"/>
      <c r="J17" s="192"/>
      <c r="K17" s="258">
        <v>20183.896000000001</v>
      </c>
      <c r="L17" s="196"/>
      <c r="M17" s="194"/>
    </row>
    <row r="18" spans="1:17" s="195" customFormat="1" ht="15">
      <c r="A18" s="189" t="s">
        <v>61</v>
      </c>
      <c r="B18" s="199"/>
      <c r="C18" s="189"/>
      <c r="D18" s="189"/>
      <c r="E18" s="260">
        <v>19</v>
      </c>
      <c r="F18" s="257"/>
      <c r="G18" s="190"/>
      <c r="H18" s="191">
        <f>[1]BIL_e!H14</f>
        <v>37073.950960000002</v>
      </c>
      <c r="I18" s="192"/>
      <c r="J18" s="259"/>
      <c r="K18" s="258">
        <v>34618.518360000002</v>
      </c>
      <c r="L18" s="193"/>
      <c r="M18" s="194"/>
    </row>
    <row r="19" spans="1:17" s="195" customFormat="1" ht="15.75">
      <c r="A19" s="176"/>
      <c r="B19" s="176"/>
      <c r="C19" s="176"/>
      <c r="D19" s="176"/>
      <c r="E19" s="200"/>
      <c r="F19" s="201"/>
      <c r="G19" s="184"/>
      <c r="H19" s="271">
        <f>[1]BIL_e!H15</f>
        <v>757821.88136000012</v>
      </c>
      <c r="I19" s="186"/>
      <c r="J19" s="186"/>
      <c r="K19" s="261">
        <v>720324.5</v>
      </c>
      <c r="L19" s="187"/>
      <c r="M19" s="194"/>
    </row>
    <row r="20" spans="1:17" ht="15.75">
      <c r="A20" s="176"/>
      <c r="B20" s="176"/>
      <c r="C20" s="176"/>
      <c r="D20" s="176"/>
      <c r="E20" s="200"/>
      <c r="F20" s="201"/>
      <c r="G20" s="184"/>
      <c r="H20" s="185"/>
      <c r="I20" s="186"/>
      <c r="J20" s="202"/>
      <c r="K20" s="186"/>
      <c r="L20" s="187"/>
      <c r="M20" s="188"/>
    </row>
    <row r="21" spans="1:17" ht="15.75">
      <c r="A21" s="176" t="s">
        <v>62</v>
      </c>
      <c r="B21" s="176"/>
      <c r="C21" s="176"/>
      <c r="D21" s="176"/>
      <c r="E21" s="200"/>
      <c r="F21" s="201"/>
      <c r="G21" s="184"/>
      <c r="H21" s="185"/>
      <c r="I21" s="186"/>
      <c r="J21" s="202"/>
      <c r="K21" s="186"/>
      <c r="L21" s="187"/>
      <c r="M21" s="188"/>
    </row>
    <row r="22" spans="1:17" ht="15.75">
      <c r="A22" s="176"/>
      <c r="B22" s="176"/>
      <c r="C22" s="176"/>
      <c r="D22" s="176"/>
      <c r="E22" s="200"/>
      <c r="F22" s="201"/>
      <c r="G22" s="184"/>
      <c r="H22" s="185"/>
      <c r="I22" s="186"/>
      <c r="J22" s="202"/>
      <c r="K22" s="186"/>
      <c r="L22" s="187"/>
      <c r="M22" s="188"/>
    </row>
    <row r="23" spans="1:17" ht="15">
      <c r="A23" s="189" t="s">
        <v>63</v>
      </c>
      <c r="B23" s="199"/>
      <c r="C23" s="203"/>
      <c r="D23" s="189"/>
      <c r="E23" s="256">
        <v>7</v>
      </c>
      <c r="F23" s="257"/>
      <c r="G23" s="190"/>
      <c r="H23" s="191">
        <f>[1]BIL_e!H19</f>
        <v>719221.3706599999</v>
      </c>
      <c r="I23" s="192"/>
      <c r="J23" s="192"/>
      <c r="K23" s="258">
        <v>529450.51196000003</v>
      </c>
      <c r="L23" s="193"/>
      <c r="M23" s="188"/>
      <c r="N23" s="220"/>
    </row>
    <row r="24" spans="1:17" s="195" customFormat="1" ht="15">
      <c r="A24" s="189" t="s">
        <v>64</v>
      </c>
      <c r="B24" s="199"/>
      <c r="C24" s="203"/>
      <c r="D24" s="189"/>
      <c r="E24" s="256">
        <v>8</v>
      </c>
      <c r="F24" s="257"/>
      <c r="G24" s="190"/>
      <c r="H24" s="191">
        <f>[1]BIL_e!H20</f>
        <v>80017.723990000013</v>
      </c>
      <c r="I24" s="192"/>
      <c r="J24" s="192"/>
      <c r="K24" s="258">
        <v>79300.40178</v>
      </c>
      <c r="L24" s="193"/>
      <c r="M24" s="194"/>
    </row>
    <row r="25" spans="1:17" s="195" customFormat="1" ht="15">
      <c r="A25" s="189" t="s">
        <v>65</v>
      </c>
      <c r="B25" s="199"/>
      <c r="C25" s="203"/>
      <c r="D25" s="189"/>
      <c r="E25" s="256">
        <v>8</v>
      </c>
      <c r="F25" s="257"/>
      <c r="G25" s="190"/>
      <c r="H25" s="191">
        <f>[1]BIL_e!H21</f>
        <v>579539.31617999997</v>
      </c>
      <c r="I25" s="192"/>
      <c r="J25" s="192"/>
      <c r="K25" s="258">
        <v>479243.59405000001</v>
      </c>
      <c r="L25" s="193"/>
      <c r="M25" s="194"/>
      <c r="N25" s="219"/>
    </row>
    <row r="26" spans="1:17" s="195" customFormat="1" ht="15">
      <c r="A26" s="190" t="s">
        <v>66</v>
      </c>
      <c r="B26" s="204"/>
      <c r="C26" s="205"/>
      <c r="D26" s="190"/>
      <c r="E26" s="256">
        <v>8</v>
      </c>
      <c r="F26" s="257"/>
      <c r="G26" s="190"/>
      <c r="H26" s="191">
        <f>[1]BIL_e!H22</f>
        <v>71517.225740000009</v>
      </c>
      <c r="I26" s="192"/>
      <c r="J26" s="192"/>
      <c r="K26" s="258">
        <v>80140.288190000007</v>
      </c>
      <c r="L26" s="193"/>
      <c r="M26" s="194"/>
    </row>
    <row r="27" spans="1:17" s="195" customFormat="1" ht="15">
      <c r="A27" s="190" t="s">
        <v>67</v>
      </c>
      <c r="B27" s="204"/>
      <c r="C27" s="205"/>
      <c r="D27" s="190"/>
      <c r="E27" s="256">
        <v>8</v>
      </c>
      <c r="F27" s="257"/>
      <c r="G27" s="190"/>
      <c r="H27" s="191">
        <f>[1]BIL_e!H23</f>
        <v>42202.150119999998</v>
      </c>
      <c r="I27" s="192"/>
      <c r="J27" s="192"/>
      <c r="K27" s="258">
        <v>39298.006739999997</v>
      </c>
      <c r="L27" s="193"/>
      <c r="M27" s="194"/>
      <c r="Q27" s="195" t="s">
        <v>0</v>
      </c>
    </row>
    <row r="28" spans="1:17" s="195" customFormat="1" ht="15">
      <c r="A28" s="189" t="s">
        <v>68</v>
      </c>
      <c r="B28" s="199"/>
      <c r="C28" s="203"/>
      <c r="D28" s="189"/>
      <c r="E28" s="256">
        <v>9</v>
      </c>
      <c r="F28" s="257"/>
      <c r="G28" s="190"/>
      <c r="H28" s="191">
        <f>[1]BIL_e!H24</f>
        <v>228570.34706999999</v>
      </c>
      <c r="I28" s="192"/>
      <c r="J28" s="192"/>
      <c r="K28" s="258">
        <v>386682.66961999994</v>
      </c>
      <c r="L28" s="193"/>
      <c r="M28" s="194"/>
    </row>
    <row r="29" spans="1:17" s="195" customFormat="1" ht="15.75">
      <c r="A29" s="189"/>
      <c r="B29" s="189"/>
      <c r="C29" s="189"/>
      <c r="D29" s="189"/>
      <c r="E29" s="262"/>
      <c r="F29" s="257"/>
      <c r="G29" s="190"/>
      <c r="H29" s="271">
        <f>[1]BIL_e!H26</f>
        <v>1721068.1337599996</v>
      </c>
      <c r="I29" s="186"/>
      <c r="J29" s="186"/>
      <c r="K29" s="261">
        <v>1594115.4723399999</v>
      </c>
      <c r="L29" s="187"/>
      <c r="M29" s="194"/>
    </row>
    <row r="30" spans="1:17" s="195" customFormat="1" ht="15.75">
      <c r="A30" s="176"/>
      <c r="B30" s="176"/>
      <c r="C30" s="176"/>
      <c r="D30" s="176"/>
      <c r="E30" s="200"/>
      <c r="F30" s="201"/>
      <c r="G30" s="184"/>
      <c r="H30" s="191"/>
      <c r="I30" s="186"/>
      <c r="J30" s="186"/>
      <c r="K30" s="258"/>
      <c r="L30" s="187"/>
      <c r="M30" s="194"/>
    </row>
    <row r="31" spans="1:17" ht="16.5" thickBot="1">
      <c r="A31" s="176"/>
      <c r="B31" s="176"/>
      <c r="C31" s="176"/>
      <c r="D31" s="176"/>
      <c r="E31" s="200"/>
      <c r="F31" s="201"/>
      <c r="G31" s="184"/>
      <c r="H31" s="272">
        <f>[1]BIL_e!H28</f>
        <v>2478890.0151199996</v>
      </c>
      <c r="I31" s="186"/>
      <c r="J31" s="202"/>
      <c r="K31" s="263">
        <v>2314439.7348699998</v>
      </c>
      <c r="L31" s="187"/>
      <c r="M31" s="188"/>
    </row>
    <row r="32" spans="1:17" ht="16.5" thickTop="1">
      <c r="A32" s="176"/>
      <c r="B32" s="176"/>
      <c r="C32" s="176"/>
      <c r="D32" s="176"/>
      <c r="E32" s="200"/>
      <c r="F32" s="201"/>
      <c r="G32" s="184"/>
      <c r="H32" s="185"/>
      <c r="I32" s="186"/>
      <c r="J32" s="202"/>
      <c r="K32" s="186"/>
      <c r="L32" s="187"/>
      <c r="M32" s="188"/>
    </row>
    <row r="33" spans="1:15" s="154" customFormat="1" ht="15.75">
      <c r="A33" s="158" t="s">
        <v>69</v>
      </c>
      <c r="B33" s="155"/>
      <c r="C33" s="159"/>
      <c r="D33" s="159"/>
      <c r="E33" s="155"/>
      <c r="F33" s="160"/>
      <c r="G33" s="161"/>
      <c r="H33" s="162"/>
      <c r="I33" s="161"/>
      <c r="J33" s="161"/>
      <c r="K33" s="161"/>
    </row>
    <row r="34" spans="1:15" s="154" customFormat="1" ht="15.75">
      <c r="A34" s="163"/>
      <c r="B34" s="155"/>
      <c r="C34" s="159"/>
      <c r="D34" s="159"/>
      <c r="E34" s="155"/>
      <c r="F34" s="160"/>
      <c r="G34" s="161"/>
      <c r="H34" s="162"/>
      <c r="I34" s="161"/>
      <c r="J34" s="161"/>
      <c r="K34" s="161"/>
    </row>
    <row r="35" spans="1:15" s="154" customFormat="1" ht="15.75">
      <c r="A35" s="164" t="s">
        <v>9</v>
      </c>
      <c r="B35" s="165"/>
      <c r="C35" s="166"/>
      <c r="D35" s="166"/>
      <c r="E35" s="167"/>
      <c r="F35" s="168" t="s">
        <v>10</v>
      </c>
      <c r="G35" s="169"/>
      <c r="H35" s="270" t="str">
        <f>H8</f>
        <v>31.12.2022</v>
      </c>
      <c r="I35" s="253"/>
      <c r="J35" s="254"/>
      <c r="K35" s="252" t="s">
        <v>3</v>
      </c>
      <c r="L35" s="232"/>
    </row>
    <row r="36" spans="1:15" ht="15.75">
      <c r="A36" s="206"/>
      <c r="B36" s="206"/>
      <c r="C36" s="207"/>
      <c r="D36" s="207"/>
      <c r="E36" s="208"/>
      <c r="F36" s="209"/>
      <c r="G36" s="210"/>
      <c r="H36" s="273"/>
      <c r="I36" s="264"/>
      <c r="J36" s="265"/>
      <c r="K36" s="264"/>
      <c r="L36" s="233"/>
      <c r="M36" s="188"/>
    </row>
    <row r="37" spans="1:15" ht="15.75">
      <c r="A37" s="176" t="s">
        <v>70</v>
      </c>
      <c r="B37" s="176"/>
      <c r="C37" s="176"/>
      <c r="D37" s="176"/>
      <c r="E37" s="200">
        <v>10</v>
      </c>
      <c r="F37" s="201"/>
      <c r="G37" s="184"/>
      <c r="H37" s="274"/>
      <c r="I37" s="202"/>
      <c r="J37" s="202"/>
      <c r="K37" s="202"/>
      <c r="L37" s="234"/>
      <c r="M37" s="188"/>
    </row>
    <row r="38" spans="1:15" ht="15.75">
      <c r="A38" s="176"/>
      <c r="B38" s="176"/>
      <c r="C38" s="176"/>
      <c r="D38" s="176"/>
      <c r="E38" s="200"/>
      <c r="F38" s="201"/>
      <c r="G38" s="184"/>
      <c r="H38" s="274"/>
      <c r="I38" s="202"/>
      <c r="J38" s="202"/>
      <c r="K38" s="202"/>
      <c r="L38" s="234"/>
      <c r="M38" s="188"/>
    </row>
    <row r="39" spans="1:15" ht="15">
      <c r="A39" s="189" t="s">
        <v>71</v>
      </c>
      <c r="B39" s="199"/>
      <c r="C39" s="203"/>
      <c r="D39" s="189"/>
      <c r="E39" s="260"/>
      <c r="F39" s="257"/>
      <c r="G39" s="190"/>
      <c r="H39" s="191">
        <f>[1]BIL_e!H36</f>
        <v>44772</v>
      </c>
      <c r="I39" s="192"/>
      <c r="J39" s="259"/>
      <c r="K39" s="258">
        <v>44772</v>
      </c>
      <c r="L39" s="235"/>
      <c r="M39" s="188"/>
      <c r="N39" s="191"/>
    </row>
    <row r="40" spans="1:15" s="195" customFormat="1" ht="15">
      <c r="A40" s="189" t="s">
        <v>72</v>
      </c>
      <c r="B40" s="199"/>
      <c r="C40" s="203"/>
      <c r="D40" s="189"/>
      <c r="E40" s="260"/>
      <c r="F40" s="257"/>
      <c r="G40" s="190"/>
      <c r="H40" s="191">
        <f>[1]BIL_e!H37</f>
        <v>66663</v>
      </c>
      <c r="I40" s="192"/>
      <c r="J40" s="259"/>
      <c r="K40" s="258">
        <v>66663</v>
      </c>
      <c r="L40" s="235"/>
      <c r="M40" s="194"/>
      <c r="N40" s="183"/>
      <c r="O40" s="183"/>
    </row>
    <row r="41" spans="1:15" s="195" customFormat="1" ht="15">
      <c r="A41" s="189" t="s">
        <v>73</v>
      </c>
      <c r="B41" s="199"/>
      <c r="C41" s="203"/>
      <c r="D41" s="189"/>
      <c r="E41" s="260"/>
      <c r="F41" s="257"/>
      <c r="G41" s="190"/>
      <c r="H41" s="191">
        <f>[1]BIL_e!H38</f>
        <v>804484</v>
      </c>
      <c r="I41" s="192"/>
      <c r="J41" s="259"/>
      <c r="K41" s="258">
        <v>563316</v>
      </c>
      <c r="L41" s="235"/>
      <c r="M41" s="194"/>
      <c r="N41" s="183"/>
      <c r="O41" s="183"/>
    </row>
    <row r="42" spans="1:15" s="195" customFormat="1" ht="15">
      <c r="A42" s="189" t="s">
        <v>74</v>
      </c>
      <c r="B42" s="199"/>
      <c r="C42" s="203"/>
      <c r="D42" s="189"/>
      <c r="E42" s="260"/>
      <c r="F42" s="257"/>
      <c r="G42" s="190"/>
      <c r="H42" s="275">
        <f>[1]BIL_e!H39</f>
        <v>915919</v>
      </c>
      <c r="I42" s="192"/>
      <c r="J42" s="259"/>
      <c r="K42" s="266">
        <v>674751</v>
      </c>
      <c r="L42" s="235"/>
      <c r="M42" s="194"/>
      <c r="N42" s="183"/>
      <c r="O42" s="183"/>
    </row>
    <row r="43" spans="1:15" s="195" customFormat="1" ht="15">
      <c r="A43" s="189" t="s">
        <v>75</v>
      </c>
      <c r="B43" s="199"/>
      <c r="C43" s="203"/>
      <c r="D43" s="189"/>
      <c r="E43" s="260"/>
      <c r="F43" s="257"/>
      <c r="G43" s="190"/>
      <c r="H43" s="276">
        <f>[1]BIL_e!H40</f>
        <v>209653</v>
      </c>
      <c r="I43" s="192"/>
      <c r="J43" s="259"/>
      <c r="K43" s="192">
        <v>194372</v>
      </c>
      <c r="L43" s="235"/>
      <c r="M43" s="194"/>
      <c r="N43" s="183"/>
      <c r="O43" s="183"/>
    </row>
    <row r="44" spans="1:15" s="195" customFormat="1" ht="15.75">
      <c r="A44" s="176"/>
      <c r="B44" s="176"/>
      <c r="C44" s="176"/>
      <c r="D44" s="176"/>
      <c r="E44" s="200"/>
      <c r="F44" s="201"/>
      <c r="G44" s="184"/>
      <c r="H44" s="271">
        <f>[1]BIL_e!H41</f>
        <v>1125572</v>
      </c>
      <c r="I44" s="186"/>
      <c r="J44" s="202"/>
      <c r="K44" s="261">
        <v>869123</v>
      </c>
      <c r="L44" s="236"/>
      <c r="M44" s="194"/>
      <c r="N44" s="183"/>
      <c r="O44" s="183"/>
    </row>
    <row r="45" spans="1:15" ht="15.75">
      <c r="A45" s="176"/>
      <c r="B45" s="176"/>
      <c r="C45" s="176"/>
      <c r="D45" s="176"/>
      <c r="E45" s="200"/>
      <c r="F45" s="201"/>
      <c r="G45" s="184"/>
      <c r="H45" s="185"/>
      <c r="I45" s="186"/>
      <c r="J45" s="202"/>
      <c r="K45" s="186"/>
      <c r="L45" s="236"/>
      <c r="M45" s="188"/>
    </row>
    <row r="46" spans="1:15" ht="15.75">
      <c r="A46" s="176" t="s">
        <v>76</v>
      </c>
      <c r="B46" s="176"/>
      <c r="C46" s="176"/>
      <c r="D46" s="176"/>
      <c r="E46" s="200"/>
      <c r="F46" s="201"/>
      <c r="G46" s="184"/>
      <c r="H46" s="185"/>
      <c r="I46" s="186"/>
      <c r="J46" s="202"/>
      <c r="K46" s="186"/>
      <c r="L46" s="236"/>
      <c r="M46" s="188"/>
    </row>
    <row r="47" spans="1:15" ht="15.75">
      <c r="A47" s="176"/>
      <c r="B47" s="176"/>
      <c r="C47" s="176"/>
      <c r="D47" s="176"/>
      <c r="E47" s="200"/>
      <c r="F47" s="201"/>
      <c r="G47" s="184"/>
      <c r="H47" s="185"/>
      <c r="I47" s="186"/>
      <c r="J47" s="202"/>
      <c r="K47" s="186"/>
      <c r="L47" s="236"/>
      <c r="M47" s="188"/>
    </row>
    <row r="48" spans="1:15" ht="15">
      <c r="A48" s="189" t="s">
        <v>77</v>
      </c>
      <c r="B48" s="199"/>
      <c r="C48" s="189"/>
      <c r="D48" s="190"/>
      <c r="E48" s="260">
        <v>19</v>
      </c>
      <c r="F48" s="257"/>
      <c r="G48" s="192" t="s">
        <v>0</v>
      </c>
      <c r="H48" s="191">
        <f>[1]BIL_e!H45</f>
        <v>12010</v>
      </c>
      <c r="I48" s="192"/>
      <c r="J48" s="259"/>
      <c r="K48" s="258">
        <v>9177</v>
      </c>
      <c r="L48" s="235"/>
      <c r="M48" s="188"/>
    </row>
    <row r="49" spans="1:13" s="195" customFormat="1" ht="15">
      <c r="A49" s="189" t="s">
        <v>78</v>
      </c>
      <c r="B49" s="211"/>
      <c r="C49" s="211"/>
      <c r="D49" s="211"/>
      <c r="E49" s="260">
        <v>11</v>
      </c>
      <c r="F49" s="257"/>
      <c r="G49" s="190"/>
      <c r="H49" s="191">
        <f>[1]BIL_e!H46</f>
        <v>466400</v>
      </c>
      <c r="I49" s="192"/>
      <c r="J49" s="259"/>
      <c r="K49" s="258">
        <v>629245</v>
      </c>
      <c r="L49" s="235"/>
      <c r="M49" s="194"/>
    </row>
    <row r="50" spans="1:13" s="195" customFormat="1" ht="15" customHeight="1">
      <c r="A50" s="189" t="s">
        <v>79</v>
      </c>
      <c r="B50" s="189"/>
      <c r="C50" s="199"/>
      <c r="D50" s="189"/>
      <c r="E50" s="260">
        <v>11</v>
      </c>
      <c r="F50" s="257"/>
      <c r="G50" s="190"/>
      <c r="H50" s="191">
        <f>[1]BIL_e!H47</f>
        <v>1882.7729299999999</v>
      </c>
      <c r="I50" s="192"/>
      <c r="J50" s="267"/>
      <c r="K50" s="258">
        <v>1568.9627399999999</v>
      </c>
      <c r="L50" s="235"/>
      <c r="M50" s="194"/>
    </row>
    <row r="51" spans="1:13" s="195" customFormat="1" ht="15">
      <c r="A51" s="189" t="s">
        <v>80</v>
      </c>
      <c r="B51" s="199"/>
      <c r="C51" s="189"/>
      <c r="D51" s="189"/>
      <c r="E51" s="260">
        <v>12</v>
      </c>
      <c r="F51" s="257"/>
      <c r="G51" s="190"/>
      <c r="H51" s="191">
        <f>[1]BIL_e!H48</f>
        <v>24116</v>
      </c>
      <c r="I51" s="192"/>
      <c r="J51" s="259"/>
      <c r="K51" s="258">
        <v>27067</v>
      </c>
      <c r="L51" s="235"/>
      <c r="M51" s="194"/>
    </row>
    <row r="52" spans="1:13" s="195" customFormat="1" ht="15.75">
      <c r="A52" s="176"/>
      <c r="B52" s="176"/>
      <c r="C52" s="176"/>
      <c r="D52" s="176"/>
      <c r="E52" s="200"/>
      <c r="F52" s="201"/>
      <c r="G52" s="184"/>
      <c r="H52" s="271">
        <f>[1]BIL_e!H49</f>
        <v>504408.77292999998</v>
      </c>
      <c r="I52" s="186"/>
      <c r="J52" s="202"/>
      <c r="K52" s="261">
        <v>667057.96273999999</v>
      </c>
      <c r="L52" s="236"/>
      <c r="M52" s="194"/>
    </row>
    <row r="53" spans="1:13" ht="15.75">
      <c r="A53" s="176"/>
      <c r="B53" s="176"/>
      <c r="C53" s="176"/>
      <c r="D53" s="176"/>
      <c r="E53" s="200"/>
      <c r="F53" s="201"/>
      <c r="G53" s="184"/>
      <c r="H53" s="185"/>
      <c r="I53" s="186"/>
      <c r="J53" s="202"/>
      <c r="K53" s="186"/>
      <c r="L53" s="236"/>
      <c r="M53" s="188"/>
    </row>
    <row r="54" spans="1:13" ht="15.75">
      <c r="A54" s="176" t="s">
        <v>81</v>
      </c>
      <c r="B54" s="176"/>
      <c r="C54" s="176"/>
      <c r="D54" s="176"/>
      <c r="E54" s="200"/>
      <c r="F54" s="201"/>
      <c r="G54" s="184"/>
      <c r="H54" s="185"/>
      <c r="I54" s="186"/>
      <c r="J54" s="202"/>
      <c r="K54" s="186"/>
      <c r="L54" s="236"/>
      <c r="M54" s="188"/>
    </row>
    <row r="55" spans="1:13" ht="15.75">
      <c r="A55" s="176"/>
      <c r="B55" s="176"/>
      <c r="C55" s="176"/>
      <c r="D55" s="176"/>
      <c r="E55" s="200"/>
      <c r="F55" s="201"/>
      <c r="G55" s="184"/>
      <c r="H55" s="185"/>
      <c r="I55" s="186"/>
      <c r="J55" s="202"/>
      <c r="K55" s="186"/>
      <c r="L55" s="236"/>
      <c r="M55" s="188"/>
    </row>
    <row r="56" spans="1:13" ht="15.95" customHeight="1">
      <c r="A56" s="189" t="s">
        <v>78</v>
      </c>
      <c r="B56" s="189"/>
      <c r="C56" s="189"/>
      <c r="D56" s="189"/>
      <c r="E56" s="268">
        <v>11</v>
      </c>
      <c r="F56" s="257"/>
      <c r="G56" s="190"/>
      <c r="H56" s="191">
        <f>[1]BIL_e!H53</f>
        <v>7892.5817200000001</v>
      </c>
      <c r="I56" s="192"/>
      <c r="J56" s="259"/>
      <c r="K56" s="258">
        <v>7677</v>
      </c>
      <c r="L56" s="236"/>
      <c r="M56" s="188"/>
    </row>
    <row r="57" spans="1:13" s="213" customFormat="1" ht="15.95" customHeight="1">
      <c r="A57" s="189" t="s">
        <v>79</v>
      </c>
      <c r="B57" s="189"/>
      <c r="C57" s="189"/>
      <c r="D57" s="189"/>
      <c r="E57" s="268">
        <v>11</v>
      </c>
      <c r="F57" s="257"/>
      <c r="G57" s="190"/>
      <c r="H57" s="191">
        <f>[1]BIL_e!H54</f>
        <v>91106.251859999989</v>
      </c>
      <c r="I57" s="192"/>
      <c r="J57" s="259"/>
      <c r="K57" s="258">
        <v>93451</v>
      </c>
      <c r="L57" s="235"/>
      <c r="M57" s="212"/>
    </row>
    <row r="58" spans="1:13" s="213" customFormat="1" ht="15.95" customHeight="1">
      <c r="A58" s="189" t="s">
        <v>80</v>
      </c>
      <c r="B58" s="189"/>
      <c r="C58" s="214"/>
      <c r="D58" s="189"/>
      <c r="E58" s="268">
        <v>12</v>
      </c>
      <c r="F58" s="257"/>
      <c r="G58" s="190"/>
      <c r="H58" s="191">
        <f>[1]BIL_e!H55</f>
        <v>26629.519199999995</v>
      </c>
      <c r="I58" s="192"/>
      <c r="J58" s="259"/>
      <c r="K58" s="258">
        <v>51898</v>
      </c>
      <c r="L58" s="235"/>
      <c r="M58" s="212"/>
    </row>
    <row r="59" spans="1:13" s="213" customFormat="1" ht="15">
      <c r="A59" s="189" t="s">
        <v>82</v>
      </c>
      <c r="B59" s="189"/>
      <c r="C59" s="214"/>
      <c r="D59" s="189"/>
      <c r="E59" s="268">
        <v>12</v>
      </c>
      <c r="F59" s="257"/>
      <c r="G59" s="190"/>
      <c r="H59" s="191">
        <f>[1]BIL_e!H56</f>
        <v>186477.44169999997</v>
      </c>
      <c r="I59" s="192"/>
      <c r="J59" s="259"/>
      <c r="K59" s="258">
        <v>157389</v>
      </c>
      <c r="L59" s="235"/>
      <c r="M59" s="212"/>
    </row>
    <row r="60" spans="1:13" s="213" customFormat="1" ht="15">
      <c r="A60" s="189" t="s">
        <v>83</v>
      </c>
      <c r="B60" s="189"/>
      <c r="C60" s="189"/>
      <c r="D60" s="189"/>
      <c r="E60" s="268">
        <v>12</v>
      </c>
      <c r="F60" s="257"/>
      <c r="G60" s="190"/>
      <c r="H60" s="191">
        <f>[1]BIL_e!H57</f>
        <v>333361.28917999996</v>
      </c>
      <c r="I60" s="192"/>
      <c r="J60" s="259"/>
      <c r="K60" s="258">
        <v>272813</v>
      </c>
      <c r="L60" s="235"/>
      <c r="M60" s="212"/>
    </row>
    <row r="61" spans="1:13" s="213" customFormat="1" ht="15">
      <c r="A61" s="189" t="s">
        <v>84</v>
      </c>
      <c r="B61" s="189"/>
      <c r="C61" s="189"/>
      <c r="D61" s="189"/>
      <c r="E61" s="268">
        <v>12</v>
      </c>
      <c r="F61" s="257"/>
      <c r="G61" s="190"/>
      <c r="H61" s="191">
        <f>[1]BIL_e!H58</f>
        <v>23921.001749999999</v>
      </c>
      <c r="I61" s="192"/>
      <c r="J61" s="259"/>
      <c r="K61" s="258">
        <v>26635</v>
      </c>
      <c r="L61" s="235"/>
      <c r="M61" s="212"/>
    </row>
    <row r="62" spans="1:13" s="213" customFormat="1" ht="15">
      <c r="A62" s="189" t="s">
        <v>85</v>
      </c>
      <c r="B62" s="189"/>
      <c r="C62" s="189"/>
      <c r="D62" s="189"/>
      <c r="E62" s="268">
        <v>12</v>
      </c>
      <c r="F62" s="257"/>
      <c r="G62" s="190"/>
      <c r="H62" s="191">
        <f>[1]BIL_e!H59</f>
        <v>164603.70193000001</v>
      </c>
      <c r="I62" s="192"/>
      <c r="J62" s="259"/>
      <c r="K62" s="258">
        <v>157466</v>
      </c>
      <c r="L62" s="235"/>
      <c r="M62" s="212"/>
    </row>
    <row r="63" spans="1:13" s="213" customFormat="1" ht="15">
      <c r="A63" s="189" t="s">
        <v>86</v>
      </c>
      <c r="B63" s="189"/>
      <c r="C63" s="189"/>
      <c r="D63" s="189"/>
      <c r="E63" s="268">
        <v>12</v>
      </c>
      <c r="F63" s="257"/>
      <c r="G63" s="190"/>
      <c r="H63" s="191">
        <f>[1]BIL_e!H60</f>
        <v>14917.74461</v>
      </c>
      <c r="I63" s="192"/>
      <c r="J63" s="259"/>
      <c r="K63" s="258">
        <v>10931</v>
      </c>
      <c r="L63" s="235"/>
      <c r="M63" s="212"/>
    </row>
    <row r="64" spans="1:13" s="213" customFormat="1" ht="15.75">
      <c r="A64" s="176"/>
      <c r="B64" s="176"/>
      <c r="C64" s="176"/>
      <c r="D64" s="176"/>
      <c r="E64" s="184"/>
      <c r="F64" s="201"/>
      <c r="G64" s="184"/>
      <c r="H64" s="271">
        <f>[1]BIL_e!H62</f>
        <v>848909.53194999998</v>
      </c>
      <c r="I64" s="186"/>
      <c r="J64" s="202"/>
      <c r="K64" s="261">
        <v>778258</v>
      </c>
      <c r="L64" s="236"/>
      <c r="M64" s="212"/>
    </row>
    <row r="65" spans="1:13" s="213" customFormat="1" ht="15.75">
      <c r="A65" s="176"/>
      <c r="B65" s="176"/>
      <c r="C65" s="176"/>
      <c r="D65" s="176"/>
      <c r="E65" s="184"/>
      <c r="F65" s="201"/>
      <c r="G65" s="184"/>
      <c r="H65" s="191"/>
      <c r="I65" s="186"/>
      <c r="J65" s="202"/>
      <c r="K65" s="258"/>
      <c r="L65" s="236"/>
      <c r="M65" s="212"/>
    </row>
    <row r="66" spans="1:13" s="213" customFormat="1" ht="16.5" thickBot="1">
      <c r="A66" s="176"/>
      <c r="B66" s="215"/>
      <c r="C66" s="176"/>
      <c r="D66" s="176"/>
      <c r="E66" s="184"/>
      <c r="F66" s="201"/>
      <c r="G66" s="184"/>
      <c r="H66" s="272">
        <f>[1]BIL_e!H64</f>
        <v>2478890</v>
      </c>
      <c r="I66" s="186"/>
      <c r="J66" s="202"/>
      <c r="K66" s="263">
        <v>2314440</v>
      </c>
      <c r="L66" s="236"/>
      <c r="M66" s="212"/>
    </row>
    <row r="67" spans="1:13" ht="13.5" thickTop="1"/>
    <row r="70" spans="1:13">
      <c r="A70" s="218"/>
    </row>
    <row r="71" spans="1:13">
      <c r="A71" s="218"/>
      <c r="H71" s="224"/>
      <c r="K71" s="269"/>
    </row>
    <row r="72" spans="1:13">
      <c r="A72" s="116" t="s">
        <v>87</v>
      </c>
    </row>
  </sheetData>
  <pageMargins left="0.70866141732283472" right="0.70866141732283472" top="0.78740157480314965" bottom="0.78740157480314965" header="0.31496062992125984" footer="0.31496062992125984"/>
  <pageSetup paperSize="9" scale="65"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 tint="0.39997558519241921"/>
    <pageSetUpPr fitToPage="1"/>
  </sheetPr>
  <dimension ref="A1:M115"/>
  <sheetViews>
    <sheetView showGridLines="0" zoomScale="70" zoomScaleNormal="70" workbookViewId="0">
      <selection activeCell="E1" sqref="E1:E1048576"/>
    </sheetView>
  </sheetViews>
  <sheetFormatPr baseColWidth="10" defaultColWidth="11.42578125" defaultRowHeight="15.75"/>
  <cols>
    <col min="1" max="1" width="15.42578125" style="115" customWidth="1"/>
    <col min="2" max="2" width="16.42578125" style="115" customWidth="1"/>
    <col min="3" max="3" width="19.42578125" style="115" customWidth="1"/>
    <col min="4" max="4" width="21.42578125" style="115" customWidth="1"/>
    <col min="5" max="5" width="13.5703125" style="117" customWidth="1"/>
    <col min="6" max="6" width="3.42578125" style="117" customWidth="1"/>
    <col min="7" max="7" width="17.5703125" style="291" customWidth="1"/>
    <col min="8" max="8" width="3.42578125" style="118" customWidth="1"/>
    <col min="9" max="9" width="17.5703125" style="118" customWidth="1"/>
    <col min="10" max="16384" width="11.42578125" style="94"/>
  </cols>
  <sheetData>
    <row r="1" spans="1:10" s="84" customFormat="1" ht="26.25">
      <c r="A1" s="144" t="s">
        <v>6</v>
      </c>
      <c r="B1" s="79"/>
      <c r="C1" s="79"/>
      <c r="D1" s="79"/>
      <c r="E1" s="80"/>
      <c r="F1" s="80"/>
      <c r="G1" s="277"/>
      <c r="H1" s="82"/>
      <c r="I1" s="82"/>
    </row>
    <row r="2" spans="1:10" s="84" customFormat="1" ht="14.25" customHeight="1">
      <c r="A2" s="85"/>
      <c r="B2" s="85"/>
      <c r="C2" s="85"/>
      <c r="D2" s="86"/>
      <c r="E2" s="80"/>
      <c r="F2" s="80"/>
      <c r="G2" s="277"/>
      <c r="H2" s="82"/>
      <c r="I2" s="98"/>
    </row>
    <row r="3" spans="1:10" s="84" customFormat="1">
      <c r="A3" s="85"/>
      <c r="B3" s="85"/>
      <c r="C3" s="85"/>
      <c r="D3" s="86"/>
      <c r="E3" s="80"/>
      <c r="F3" s="80"/>
      <c r="G3" s="277"/>
      <c r="H3" s="82"/>
      <c r="I3" s="98"/>
    </row>
    <row r="4" spans="1:10" s="84" customFormat="1" ht="26.25">
      <c r="A4" s="87" t="s">
        <v>7</v>
      </c>
      <c r="B4" s="85"/>
      <c r="C4" s="85"/>
      <c r="D4" s="86"/>
      <c r="E4" s="80"/>
      <c r="F4" s="80"/>
      <c r="G4" s="277"/>
      <c r="H4" s="82"/>
      <c r="I4" s="98"/>
    </row>
    <row r="5" spans="1:10" s="84" customFormat="1" ht="18">
      <c r="A5" s="88"/>
      <c r="B5" s="85"/>
      <c r="C5" s="85"/>
      <c r="D5" s="85"/>
      <c r="E5" s="89"/>
      <c r="F5" s="89"/>
      <c r="G5" s="278"/>
      <c r="H5" s="82"/>
      <c r="I5" s="98"/>
    </row>
    <row r="6" spans="1:10" s="84" customFormat="1">
      <c r="A6" s="90" t="s">
        <v>8</v>
      </c>
      <c r="B6" s="91"/>
      <c r="C6" s="91"/>
      <c r="D6" s="91"/>
      <c r="E6" s="92"/>
      <c r="F6" s="92"/>
      <c r="G6" s="279"/>
      <c r="H6" s="93"/>
      <c r="I6" s="112"/>
    </row>
    <row r="7" spans="1:10">
      <c r="A7" s="85"/>
      <c r="B7" s="85"/>
      <c r="C7" s="85"/>
      <c r="D7" s="85"/>
      <c r="E7" s="94"/>
      <c r="F7" s="94"/>
      <c r="G7" s="280"/>
      <c r="H7" s="95"/>
      <c r="I7" s="95"/>
    </row>
    <row r="8" spans="1:10" ht="31.5">
      <c r="A8" s="96" t="s">
        <v>9</v>
      </c>
      <c r="B8" s="97"/>
      <c r="C8" s="97"/>
      <c r="D8" s="97"/>
      <c r="E8" s="104" t="s">
        <v>10</v>
      </c>
      <c r="F8" s="89"/>
      <c r="G8" s="281" t="str">
        <f>[2]GuV_e!B5</f>
        <v>01.01.2022 - 31.12.2022</v>
      </c>
      <c r="H8" s="237"/>
      <c r="I8" s="292" t="str">
        <f>[2]GuV_e!F5</f>
        <v>01.01.2021 -31.12.2021</v>
      </c>
    </row>
    <row r="9" spans="1:10">
      <c r="A9" s="99"/>
      <c r="B9" s="100"/>
      <c r="C9" s="100"/>
      <c r="D9" s="100"/>
      <c r="E9" s="101"/>
      <c r="F9" s="102"/>
      <c r="G9" s="293"/>
      <c r="H9" s="238"/>
      <c r="I9" s="335"/>
    </row>
    <row r="10" spans="1:10">
      <c r="A10" s="91" t="s">
        <v>11</v>
      </c>
      <c r="B10" s="91"/>
      <c r="C10" s="91"/>
      <c r="D10" s="91"/>
      <c r="E10" s="103">
        <v>13</v>
      </c>
      <c r="F10" s="104" t="s">
        <v>0</v>
      </c>
      <c r="G10" s="282">
        <f>[2]GuV_e!B8</f>
        <v>2573387</v>
      </c>
      <c r="H10" s="239"/>
      <c r="I10" s="336">
        <f>[2]GuV_e!F8</f>
        <v>2343577</v>
      </c>
      <c r="J10" s="105"/>
    </row>
    <row r="11" spans="1:10" ht="6" customHeight="1">
      <c r="A11" s="91"/>
      <c r="B11" s="91"/>
      <c r="C11" s="91"/>
      <c r="D11" s="91"/>
      <c r="E11" s="353"/>
      <c r="F11" s="104"/>
      <c r="G11" s="284"/>
      <c r="H11" s="239"/>
      <c r="I11" s="337"/>
      <c r="J11" s="105"/>
    </row>
    <row r="12" spans="1:10">
      <c r="A12" s="85" t="s">
        <v>12</v>
      </c>
      <c r="B12" s="85"/>
      <c r="C12" s="85"/>
      <c r="D12" s="85"/>
      <c r="E12" s="103"/>
      <c r="F12" s="80"/>
      <c r="G12" s="277">
        <f>[2]GuV_e!B10</f>
        <v>99412</v>
      </c>
      <c r="H12" s="240"/>
      <c r="I12" s="82">
        <f>[2]GuV_e!F10</f>
        <v>14528</v>
      </c>
      <c r="J12" s="105"/>
    </row>
    <row r="13" spans="1:10">
      <c r="A13" s="85" t="s">
        <v>13</v>
      </c>
      <c r="B13" s="85"/>
      <c r="C13" s="85"/>
      <c r="D13" s="85"/>
      <c r="E13" s="103"/>
      <c r="F13" s="80" t="s">
        <v>0</v>
      </c>
      <c r="G13" s="277">
        <f>[2]GuV_e!B11</f>
        <v>1716</v>
      </c>
      <c r="H13" s="240"/>
      <c r="I13" s="82">
        <f>[2]GuV_e!F11</f>
        <v>1997</v>
      </c>
      <c r="J13" s="105"/>
    </row>
    <row r="14" spans="1:10">
      <c r="A14" s="91" t="s">
        <v>14</v>
      </c>
      <c r="B14" s="91"/>
      <c r="C14" s="91"/>
      <c r="D14" s="91"/>
      <c r="E14" s="353"/>
      <c r="F14" s="104" t="s">
        <v>0</v>
      </c>
      <c r="G14" s="283">
        <f>[2]GuV_iv!G12</f>
        <v>2674515</v>
      </c>
      <c r="H14" s="239"/>
      <c r="I14" s="338">
        <f>[2]GuV_e!F13</f>
        <v>2360102</v>
      </c>
      <c r="J14" s="105"/>
    </row>
    <row r="15" spans="1:10" ht="6" customHeight="1">
      <c r="A15" s="91"/>
      <c r="B15" s="91"/>
      <c r="C15" s="91"/>
      <c r="D15" s="91"/>
      <c r="E15" s="353"/>
      <c r="F15" s="104"/>
      <c r="G15" s="284"/>
      <c r="H15" s="239"/>
      <c r="I15" s="339"/>
      <c r="J15" s="105"/>
    </row>
    <row r="16" spans="1:10">
      <c r="A16" s="85" t="s">
        <v>15</v>
      </c>
      <c r="B16" s="85"/>
      <c r="C16" s="85"/>
      <c r="D16" s="85"/>
      <c r="E16" s="103">
        <v>14</v>
      </c>
      <c r="F16" s="80" t="s">
        <v>0</v>
      </c>
      <c r="G16" s="277">
        <f>[2]GuV_e!B15</f>
        <v>34462</v>
      </c>
      <c r="H16" s="240"/>
      <c r="I16" s="82">
        <f>[2]GuV_e!F15</f>
        <v>27730</v>
      </c>
      <c r="J16" s="105"/>
    </row>
    <row r="17" spans="1:11">
      <c r="A17" s="85" t="s">
        <v>16</v>
      </c>
      <c r="B17" s="85"/>
      <c r="C17" s="85"/>
      <c r="D17" s="85"/>
      <c r="E17" s="103">
        <v>15</v>
      </c>
      <c r="F17" s="80" t="s">
        <v>0</v>
      </c>
      <c r="G17" s="277">
        <f>[2]GuV_e!B16</f>
        <v>-1156292</v>
      </c>
      <c r="H17" s="240"/>
      <c r="I17" s="82">
        <f>[2]GuV_e!F16</f>
        <v>-975410</v>
      </c>
      <c r="J17" s="105"/>
    </row>
    <row r="18" spans="1:11">
      <c r="A18" s="85" t="s">
        <v>17</v>
      </c>
      <c r="B18" s="85"/>
      <c r="C18" s="85"/>
      <c r="D18" s="85"/>
      <c r="E18" s="103">
        <v>16</v>
      </c>
      <c r="F18" s="80" t="s">
        <v>0</v>
      </c>
      <c r="G18" s="277">
        <f>[2]GuV_e!B17</f>
        <v>-901551</v>
      </c>
      <c r="H18" s="240"/>
      <c r="I18" s="82">
        <f>[2]GuV_e!F17</f>
        <v>-837154</v>
      </c>
      <c r="J18" s="105"/>
    </row>
    <row r="19" spans="1:11">
      <c r="A19" s="85" t="s">
        <v>18</v>
      </c>
      <c r="B19" s="85"/>
      <c r="C19" s="85"/>
      <c r="D19" s="85"/>
      <c r="E19" s="354" t="s">
        <v>2</v>
      </c>
      <c r="F19" s="80"/>
      <c r="G19" s="277">
        <f>[2]GuV_e!B19</f>
        <v>-90419</v>
      </c>
      <c r="H19" s="240"/>
      <c r="I19" s="82">
        <f>[2]GuV_e!F19</f>
        <v>-80892</v>
      </c>
      <c r="J19" s="105"/>
    </row>
    <row r="20" spans="1:11">
      <c r="A20" s="86" t="s">
        <v>19</v>
      </c>
      <c r="B20" s="85"/>
      <c r="C20" s="85"/>
      <c r="D20" s="85"/>
      <c r="E20" s="103">
        <v>17</v>
      </c>
      <c r="F20" s="80" t="s">
        <v>0</v>
      </c>
      <c r="G20" s="277">
        <f>[2]GuV_e!B20</f>
        <v>-391612</v>
      </c>
      <c r="H20" s="240"/>
      <c r="I20" s="82">
        <f>[2]GuV_e!F20</f>
        <v>-353215</v>
      </c>
      <c r="J20" s="105"/>
    </row>
    <row r="21" spans="1:11">
      <c r="A21" s="91" t="s">
        <v>20</v>
      </c>
      <c r="B21" s="91"/>
      <c r="C21" s="91"/>
      <c r="D21" s="91"/>
      <c r="E21" s="353"/>
      <c r="F21" s="104" t="s">
        <v>0</v>
      </c>
      <c r="G21" s="283">
        <f>SUM(G14:G20)</f>
        <v>169103</v>
      </c>
      <c r="H21" s="239"/>
      <c r="I21" s="338">
        <f>SUM(I14:I20)</f>
        <v>141161</v>
      </c>
      <c r="J21" s="105"/>
    </row>
    <row r="22" spans="1:11" ht="6" customHeight="1">
      <c r="A22" s="91"/>
      <c r="B22" s="91"/>
      <c r="C22" s="91"/>
      <c r="D22" s="91"/>
      <c r="E22" s="353"/>
      <c r="F22" s="104"/>
      <c r="G22" s="284"/>
      <c r="H22" s="239"/>
      <c r="I22" s="339"/>
      <c r="J22" s="105"/>
    </row>
    <row r="23" spans="1:11">
      <c r="A23" s="85" t="s">
        <v>21</v>
      </c>
      <c r="B23" s="85"/>
      <c r="C23" s="106"/>
      <c r="D23" s="106"/>
      <c r="E23" s="103">
        <v>18</v>
      </c>
      <c r="F23" s="80" t="s">
        <v>0</v>
      </c>
      <c r="G23" s="277">
        <f>[2]GuV_iv!G20</f>
        <v>7461</v>
      </c>
      <c r="H23" s="240"/>
      <c r="I23" s="82">
        <f>[2]GuV_e!F24</f>
        <v>10425</v>
      </c>
      <c r="J23" s="105"/>
    </row>
    <row r="24" spans="1:11">
      <c r="A24" s="85" t="s">
        <v>22</v>
      </c>
      <c r="B24" s="85"/>
      <c r="C24" s="106"/>
      <c r="D24" s="106"/>
      <c r="E24" s="103">
        <v>18</v>
      </c>
      <c r="F24" s="80"/>
      <c r="G24" s="277">
        <f>[2]GuV_iv!G21</f>
        <v>-17712</v>
      </c>
      <c r="H24" s="240"/>
      <c r="I24" s="82">
        <f>[2]GuV_e!F25</f>
        <v>-11494</v>
      </c>
      <c r="J24" s="105"/>
    </row>
    <row r="25" spans="1:11">
      <c r="A25" s="85" t="s">
        <v>23</v>
      </c>
      <c r="B25" s="85"/>
      <c r="C25" s="85"/>
      <c r="D25" s="85"/>
      <c r="E25" s="103">
        <v>18</v>
      </c>
      <c r="F25" s="80" t="s">
        <v>0</v>
      </c>
      <c r="G25" s="285">
        <f>[2]GuV_iv!G22</f>
        <v>1816</v>
      </c>
      <c r="H25" s="240"/>
      <c r="I25" s="82">
        <f>[2]GuV_e!F26</f>
        <v>-157</v>
      </c>
      <c r="J25" s="105"/>
    </row>
    <row r="26" spans="1:11">
      <c r="A26" s="91" t="s">
        <v>24</v>
      </c>
      <c r="B26" s="91"/>
      <c r="C26" s="91"/>
      <c r="D26" s="91"/>
      <c r="E26" s="353"/>
      <c r="F26" s="104"/>
      <c r="G26" s="282">
        <f>SUM(G23:G25)</f>
        <v>-8435</v>
      </c>
      <c r="H26" s="239"/>
      <c r="I26" s="336">
        <f>SUM(I23:I25)</f>
        <v>-1226</v>
      </c>
      <c r="J26" s="105"/>
    </row>
    <row r="27" spans="1:11" ht="6" customHeight="1">
      <c r="A27" s="91"/>
      <c r="B27" s="91"/>
      <c r="C27" s="91"/>
      <c r="D27" s="91"/>
      <c r="E27" s="353"/>
      <c r="F27" s="104"/>
      <c r="G27" s="284"/>
      <c r="H27" s="239"/>
      <c r="I27" s="339"/>
      <c r="J27" s="105"/>
    </row>
    <row r="28" spans="1:11">
      <c r="A28" s="91" t="s">
        <v>25</v>
      </c>
      <c r="B28" s="91"/>
      <c r="C28" s="91"/>
      <c r="D28" s="91"/>
      <c r="E28" s="353"/>
      <c r="F28" s="104"/>
      <c r="G28" s="282">
        <f>SUM(G21+G26)</f>
        <v>160668</v>
      </c>
      <c r="H28" s="239"/>
      <c r="I28" s="336">
        <f>SUM(I21+I26)</f>
        <v>139935</v>
      </c>
      <c r="J28" s="105"/>
    </row>
    <row r="29" spans="1:11">
      <c r="A29" s="86" t="s">
        <v>26</v>
      </c>
      <c r="B29" s="86"/>
      <c r="C29" s="86"/>
      <c r="D29" s="86"/>
      <c r="E29" s="103">
        <v>19</v>
      </c>
      <c r="F29" s="80" t="s">
        <v>0</v>
      </c>
      <c r="G29" s="285">
        <f>[2]GuV_iv!G25</f>
        <v>-33330</v>
      </c>
      <c r="H29" s="240"/>
      <c r="I29" s="340">
        <f>[2]GuV_e!F32</f>
        <v>-29612</v>
      </c>
      <c r="J29" s="105"/>
    </row>
    <row r="30" spans="1:11" ht="16.5" thickBot="1">
      <c r="A30" s="91" t="s">
        <v>27</v>
      </c>
      <c r="B30" s="91"/>
      <c r="C30" s="91"/>
      <c r="D30" s="91"/>
      <c r="E30" s="353"/>
      <c r="F30" s="107"/>
      <c r="G30" s="286">
        <f>SUM(G28:G29)</f>
        <v>127338</v>
      </c>
      <c r="H30" s="239"/>
      <c r="I30" s="341">
        <f>SUM(I28:I29)</f>
        <v>110323</v>
      </c>
      <c r="J30" s="105"/>
    </row>
    <row r="31" spans="1:11" ht="9.1999999999999993" customHeight="1" thickTop="1">
      <c r="A31" s="91"/>
      <c r="B31" s="91"/>
      <c r="C31" s="91"/>
      <c r="D31" s="91"/>
      <c r="E31" s="353"/>
      <c r="F31" s="104"/>
      <c r="G31" s="284"/>
      <c r="H31" s="239"/>
      <c r="I31" s="339"/>
      <c r="J31" s="105"/>
    </row>
    <row r="32" spans="1:11">
      <c r="A32" s="85" t="s">
        <v>28</v>
      </c>
      <c r="B32" s="85"/>
      <c r="C32" s="85"/>
      <c r="D32" s="85"/>
      <c r="E32" s="103"/>
      <c r="F32" s="80"/>
      <c r="G32" s="277"/>
      <c r="H32" s="240"/>
      <c r="I32" s="82"/>
      <c r="J32" s="21"/>
      <c r="K32" s="22"/>
    </row>
    <row r="33" spans="1:13">
      <c r="A33" s="86" t="s">
        <v>29</v>
      </c>
      <c r="B33" s="86"/>
      <c r="C33" s="79"/>
      <c r="D33" s="106"/>
      <c r="E33" s="103">
        <v>20</v>
      </c>
      <c r="F33" s="80"/>
      <c r="G33" s="277">
        <f>[2]GuV_e!B37</f>
        <v>23689</v>
      </c>
      <c r="H33" s="240"/>
      <c r="I33" s="82">
        <v>16675</v>
      </c>
      <c r="J33" s="105"/>
    </row>
    <row r="34" spans="1:13" s="108" customFormat="1">
      <c r="A34" s="91" t="s">
        <v>30</v>
      </c>
      <c r="B34" s="91"/>
      <c r="C34" s="91"/>
      <c r="D34" s="91"/>
      <c r="E34" s="353"/>
      <c r="F34" s="104"/>
      <c r="G34" s="287">
        <f>G30-G33</f>
        <v>103649</v>
      </c>
      <c r="H34" s="241"/>
      <c r="I34" s="342">
        <f>I30-I33</f>
        <v>93648</v>
      </c>
      <c r="J34" s="105"/>
    </row>
    <row r="35" spans="1:13" ht="6" customHeight="1">
      <c r="A35" s="85"/>
      <c r="B35" s="85"/>
      <c r="C35" s="85"/>
      <c r="D35" s="85"/>
      <c r="E35" s="103"/>
      <c r="F35" s="80"/>
      <c r="G35" s="277"/>
      <c r="H35" s="240"/>
      <c r="I35" s="82"/>
      <c r="J35" s="105"/>
    </row>
    <row r="36" spans="1:13">
      <c r="A36" s="86" t="s">
        <v>31</v>
      </c>
      <c r="B36" s="79"/>
      <c r="C36" s="86"/>
      <c r="D36" s="86"/>
      <c r="E36" s="103">
        <v>21</v>
      </c>
      <c r="F36" s="80"/>
      <c r="G36" s="288">
        <v>59.05</v>
      </c>
      <c r="H36" s="242"/>
      <c r="I36" s="343">
        <v>53.34</v>
      </c>
      <c r="J36" s="105"/>
    </row>
    <row r="37" spans="1:13">
      <c r="A37" s="86" t="s">
        <v>32</v>
      </c>
      <c r="B37" s="79"/>
      <c r="C37" s="86"/>
      <c r="D37" s="86"/>
      <c r="E37" s="103">
        <v>21</v>
      </c>
      <c r="F37" s="80"/>
      <c r="G37" s="288">
        <v>59.31</v>
      </c>
      <c r="H37" s="242"/>
      <c r="I37" s="343">
        <v>53.6</v>
      </c>
      <c r="J37" s="105"/>
    </row>
    <row r="38" spans="1:13">
      <c r="A38" s="85"/>
      <c r="B38" s="106"/>
      <c r="C38" s="85"/>
      <c r="D38" s="85"/>
      <c r="E38" s="80"/>
      <c r="F38" s="80"/>
      <c r="G38" s="277"/>
      <c r="H38" s="240"/>
      <c r="I38" s="344"/>
      <c r="J38" s="105"/>
    </row>
    <row r="39" spans="1:13">
      <c r="A39" s="85"/>
      <c r="B39" s="106"/>
      <c r="C39" s="85"/>
      <c r="D39" s="85"/>
      <c r="E39" s="80"/>
      <c r="F39" s="80"/>
      <c r="G39" s="277"/>
      <c r="H39" s="240"/>
      <c r="I39" s="344"/>
      <c r="J39" s="105"/>
    </row>
    <row r="40" spans="1:13" s="84" customFormat="1">
      <c r="A40" s="90" t="s">
        <v>33</v>
      </c>
      <c r="B40" s="91"/>
      <c r="C40" s="91"/>
      <c r="D40" s="91"/>
      <c r="E40" s="92"/>
      <c r="F40" s="92"/>
      <c r="G40" s="279"/>
      <c r="H40" s="244"/>
      <c r="I40" s="345"/>
      <c r="J40" s="105"/>
    </row>
    <row r="41" spans="1:13">
      <c r="A41" s="85"/>
      <c r="B41" s="85"/>
      <c r="C41" s="85"/>
      <c r="D41" s="85"/>
      <c r="E41" s="94"/>
      <c r="F41" s="94"/>
      <c r="G41" s="280"/>
      <c r="H41" s="245"/>
      <c r="I41" s="346"/>
      <c r="J41" s="105"/>
    </row>
    <row r="42" spans="1:13" ht="31.5">
      <c r="A42" s="96" t="s">
        <v>9</v>
      </c>
      <c r="B42" s="97"/>
      <c r="C42" s="97"/>
      <c r="D42" s="97"/>
      <c r="E42" s="104" t="s">
        <v>10</v>
      </c>
      <c r="F42" s="89"/>
      <c r="G42" s="294" t="str">
        <f>G8</f>
        <v>01.01.2022 - 31.12.2022</v>
      </c>
      <c r="H42" s="246"/>
      <c r="I42" s="347" t="str">
        <f>I8</f>
        <v>01.01.2021 -31.12.2021</v>
      </c>
      <c r="J42" s="105"/>
    </row>
    <row r="43" spans="1:13">
      <c r="A43" s="99"/>
      <c r="B43" s="100"/>
      <c r="C43" s="100"/>
      <c r="D43" s="100"/>
      <c r="E43" s="101"/>
      <c r="F43" s="102"/>
      <c r="G43" s="293"/>
      <c r="H43" s="238"/>
      <c r="I43" s="335"/>
      <c r="J43" s="105"/>
    </row>
    <row r="44" spans="1:13">
      <c r="A44" s="91" t="s">
        <v>27</v>
      </c>
      <c r="B44" s="91"/>
      <c r="C44" s="91"/>
      <c r="D44" s="91"/>
      <c r="E44" s="103"/>
      <c r="F44" s="104" t="s">
        <v>0</v>
      </c>
      <c r="G44" s="282">
        <f>G30</f>
        <v>127338</v>
      </c>
      <c r="H44" s="239"/>
      <c r="I44" s="348">
        <f>I30</f>
        <v>110323</v>
      </c>
      <c r="J44" s="105"/>
    </row>
    <row r="45" spans="1:13" ht="6" customHeight="1">
      <c r="A45" s="85"/>
      <c r="B45" s="106"/>
      <c r="C45" s="85"/>
      <c r="D45" s="85"/>
      <c r="E45" s="80"/>
      <c r="F45" s="80"/>
      <c r="G45" s="277"/>
      <c r="H45" s="240"/>
      <c r="I45" s="344"/>
      <c r="J45" s="105"/>
    </row>
    <row r="46" spans="1:13" ht="15.95" customHeight="1">
      <c r="A46" s="356" t="s">
        <v>34</v>
      </c>
      <c r="B46" s="356"/>
      <c r="C46" s="356"/>
      <c r="D46" s="356"/>
      <c r="E46" s="103">
        <v>11</v>
      </c>
      <c r="F46" s="80"/>
      <c r="G46" s="277">
        <f>158394+35</f>
        <v>158429</v>
      </c>
      <c r="H46" s="240"/>
      <c r="I46" s="344">
        <f>54755-201</f>
        <v>54554</v>
      </c>
      <c r="J46" s="105"/>
    </row>
    <row r="47" spans="1:13" ht="15.95" customHeight="1">
      <c r="A47" s="356" t="s">
        <v>35</v>
      </c>
      <c r="B47" s="356"/>
      <c r="C47" s="356"/>
      <c r="D47" s="356"/>
      <c r="E47" s="80"/>
      <c r="F47" s="80"/>
      <c r="G47" s="277">
        <f>144526-158394</f>
        <v>-13868</v>
      </c>
      <c r="H47" s="240"/>
      <c r="I47" s="344">
        <f>46466-54554-201</f>
        <v>-8289</v>
      </c>
      <c r="J47" s="105"/>
    </row>
    <row r="48" spans="1:13" ht="27.2" customHeight="1">
      <c r="A48" s="356" t="s">
        <v>36</v>
      </c>
      <c r="B48" s="356"/>
      <c r="C48" s="356"/>
      <c r="D48" s="356"/>
      <c r="E48" s="80"/>
      <c r="F48" s="80"/>
      <c r="G48" s="285">
        <v>-35</v>
      </c>
      <c r="H48" s="240"/>
      <c r="I48" s="349">
        <v>201</v>
      </c>
      <c r="J48" s="141"/>
      <c r="K48" s="142"/>
      <c r="L48" s="142"/>
      <c r="M48" s="142"/>
    </row>
    <row r="49" spans="1:13" s="108" customFormat="1" ht="31.35" customHeight="1">
      <c r="A49" s="355" t="s">
        <v>37</v>
      </c>
      <c r="B49" s="355"/>
      <c r="C49" s="355"/>
      <c r="D49" s="355"/>
      <c r="E49" s="140"/>
      <c r="F49" s="104"/>
      <c r="G49" s="289">
        <f>SUM(G46:G48)</f>
        <v>144526</v>
      </c>
      <c r="H49" s="247"/>
      <c r="I49" s="350">
        <f>SUM(I46:I48)</f>
        <v>46466</v>
      </c>
      <c r="J49" s="141"/>
      <c r="K49" s="143"/>
      <c r="L49" s="143"/>
      <c r="M49" s="143"/>
    </row>
    <row r="50" spans="1:13" ht="15.95" customHeight="1">
      <c r="A50" s="356" t="s">
        <v>38</v>
      </c>
      <c r="B50" s="356"/>
      <c r="C50" s="356"/>
      <c r="D50" s="356"/>
      <c r="E50" s="110"/>
      <c r="F50" s="80"/>
      <c r="G50" s="277">
        <f>12515-129</f>
        <v>12386</v>
      </c>
      <c r="H50" s="240"/>
      <c r="I50" s="344">
        <f>30326-1622</f>
        <v>28704</v>
      </c>
      <c r="J50" s="141"/>
      <c r="K50" s="142"/>
      <c r="L50" s="142"/>
      <c r="M50" s="142"/>
    </row>
    <row r="51" spans="1:13" ht="15.95" customHeight="1">
      <c r="A51" s="356" t="s">
        <v>39</v>
      </c>
      <c r="B51" s="356"/>
      <c r="C51" s="356"/>
      <c r="D51" s="356"/>
      <c r="E51" s="110"/>
      <c r="F51" s="80"/>
      <c r="G51" s="295">
        <v>7510</v>
      </c>
      <c r="H51" s="248"/>
      <c r="I51" s="126">
        <v>-7887</v>
      </c>
      <c r="J51" s="141"/>
      <c r="K51" s="142"/>
      <c r="L51" s="142"/>
      <c r="M51" s="142"/>
    </row>
    <row r="52" spans="1:13" ht="15.95" customHeight="1">
      <c r="A52" s="356" t="s">
        <v>40</v>
      </c>
      <c r="B52" s="356"/>
      <c r="C52" s="356"/>
      <c r="D52" s="356"/>
      <c r="E52" s="110"/>
      <c r="F52" s="80"/>
      <c r="G52" s="277">
        <f>5585-7510</f>
        <v>-1925</v>
      </c>
      <c r="H52" s="240"/>
      <c r="I52" s="344">
        <f>-5852+7887</f>
        <v>2035</v>
      </c>
      <c r="J52" s="141"/>
      <c r="K52" s="142"/>
      <c r="L52" s="142"/>
      <c r="M52" s="142"/>
    </row>
    <row r="53" spans="1:13" ht="15.95" customHeight="1">
      <c r="A53" s="356" t="s">
        <v>41</v>
      </c>
      <c r="B53" s="356"/>
      <c r="C53" s="356"/>
      <c r="D53" s="356"/>
      <c r="E53" s="110"/>
      <c r="F53" s="80"/>
      <c r="G53" s="277">
        <v>-4225</v>
      </c>
      <c r="H53" s="240"/>
      <c r="I53" s="344">
        <v>3617</v>
      </c>
      <c r="J53" s="141"/>
      <c r="K53" s="142"/>
      <c r="L53" s="142"/>
      <c r="M53" s="142"/>
    </row>
    <row r="54" spans="1:13" ht="15.95" customHeight="1">
      <c r="A54" s="356" t="s">
        <v>42</v>
      </c>
      <c r="B54" s="356"/>
      <c r="C54" s="356"/>
      <c r="D54" s="356"/>
      <c r="E54" s="110"/>
      <c r="F54" s="80"/>
      <c r="G54" s="277">
        <f>-3057+4225</f>
        <v>1168</v>
      </c>
      <c r="H54" s="240"/>
      <c r="I54" s="344">
        <f>2509-3617</f>
        <v>-1108</v>
      </c>
      <c r="J54" s="141"/>
      <c r="K54" s="142"/>
      <c r="L54" s="142"/>
      <c r="M54" s="142"/>
    </row>
    <row r="55" spans="1:13" ht="31.35" customHeight="1">
      <c r="A55" s="356" t="s">
        <v>43</v>
      </c>
      <c r="B55" s="356"/>
      <c r="C55" s="356"/>
      <c r="D55" s="356"/>
      <c r="E55" s="110"/>
      <c r="F55" s="80"/>
      <c r="G55" s="285">
        <v>129</v>
      </c>
      <c r="H55" s="240"/>
      <c r="I55" s="349">
        <v>1622</v>
      </c>
      <c r="J55" s="141"/>
      <c r="K55" s="142"/>
      <c r="L55" s="142"/>
      <c r="M55" s="142"/>
    </row>
    <row r="56" spans="1:13" s="108" customFormat="1" ht="29.1" customHeight="1">
      <c r="A56" s="355" t="s">
        <v>44</v>
      </c>
      <c r="B56" s="355"/>
      <c r="C56" s="355"/>
      <c r="D56" s="355"/>
      <c r="E56" s="140"/>
      <c r="F56" s="104"/>
      <c r="G56" s="289">
        <f>SUM(G50:G55)</f>
        <v>15043</v>
      </c>
      <c r="H56" s="239"/>
      <c r="I56" s="350">
        <f>SUM(I50:I55)</f>
        <v>26983</v>
      </c>
      <c r="J56" s="141"/>
      <c r="K56" s="143"/>
      <c r="L56" s="143"/>
      <c r="M56" s="143"/>
    </row>
    <row r="57" spans="1:13">
      <c r="A57" s="109"/>
      <c r="B57" s="109"/>
      <c r="C57" s="109"/>
      <c r="D57" s="86"/>
      <c r="E57" s="80"/>
      <c r="F57" s="80"/>
      <c r="G57" s="277"/>
      <c r="H57" s="237"/>
      <c r="I57" s="344"/>
      <c r="J57" s="141"/>
      <c r="K57" s="142"/>
      <c r="L57" s="142"/>
      <c r="M57" s="142"/>
    </row>
    <row r="58" spans="1:13" s="108" customFormat="1">
      <c r="A58" s="109" t="s">
        <v>45</v>
      </c>
      <c r="B58" s="109"/>
      <c r="C58" s="109"/>
      <c r="D58" s="111"/>
      <c r="E58" s="104"/>
      <c r="F58" s="92"/>
      <c r="G58" s="293">
        <f>G49+G56</f>
        <v>159569</v>
      </c>
      <c r="H58" s="243"/>
      <c r="I58" s="335">
        <f>I49+I56</f>
        <v>73449</v>
      </c>
      <c r="J58" s="105"/>
    </row>
    <row r="59" spans="1:13" ht="16.5" thickBot="1">
      <c r="A59" s="109" t="s">
        <v>46</v>
      </c>
      <c r="B59" s="109"/>
      <c r="C59" s="109"/>
      <c r="D59" s="86"/>
      <c r="E59" s="80"/>
      <c r="F59" s="89"/>
      <c r="G59" s="286">
        <f>G44+G58</f>
        <v>286907</v>
      </c>
      <c r="H59" s="239"/>
      <c r="I59" s="351">
        <f>I44+I58</f>
        <v>183772</v>
      </c>
      <c r="J59" s="105"/>
    </row>
    <row r="60" spans="1:13" ht="16.5" thickTop="1">
      <c r="A60" s="113"/>
      <c r="B60" s="113"/>
      <c r="C60" s="113"/>
      <c r="D60" s="85"/>
      <c r="E60" s="89"/>
      <c r="F60" s="89"/>
      <c r="G60" s="284"/>
      <c r="H60" s="243"/>
      <c r="I60" s="337"/>
      <c r="J60" s="105"/>
    </row>
    <row r="61" spans="1:13">
      <c r="A61" s="114" t="s">
        <v>28</v>
      </c>
      <c r="B61" s="114"/>
      <c r="C61" s="114"/>
      <c r="D61" s="85"/>
      <c r="E61" s="89"/>
      <c r="F61" s="89"/>
      <c r="G61" s="277"/>
      <c r="H61" s="237"/>
      <c r="I61" s="344"/>
      <c r="J61" s="105"/>
    </row>
    <row r="62" spans="1:13" ht="16.350000000000001" customHeight="1">
      <c r="A62" s="356" t="s">
        <v>29</v>
      </c>
      <c r="B62" s="356"/>
      <c r="C62" s="356"/>
      <c r="D62" s="356"/>
      <c r="E62" s="89"/>
      <c r="F62" s="89"/>
      <c r="G62" s="277">
        <f>23689+383</f>
        <v>24072</v>
      </c>
      <c r="H62" s="237"/>
      <c r="I62" s="344">
        <f>16675+13692</f>
        <v>30367</v>
      </c>
      <c r="J62" s="105"/>
    </row>
    <row r="63" spans="1:13" ht="16.350000000000001" customHeight="1">
      <c r="A63" s="356" t="s">
        <v>30</v>
      </c>
      <c r="B63" s="356"/>
      <c r="C63" s="356"/>
      <c r="D63" s="356"/>
      <c r="E63" s="89"/>
      <c r="F63" s="89"/>
      <c r="G63" s="284">
        <f>G59-G62</f>
        <v>262835</v>
      </c>
      <c r="H63" s="243"/>
      <c r="I63" s="337">
        <f>I59-I62</f>
        <v>153405</v>
      </c>
      <c r="J63" s="105"/>
    </row>
    <row r="64" spans="1:13" ht="3" customHeight="1">
      <c r="A64" s="113"/>
      <c r="B64" s="113"/>
      <c r="C64" s="113"/>
      <c r="D64" s="85"/>
      <c r="E64" s="89"/>
      <c r="F64" s="89"/>
      <c r="G64" s="279"/>
      <c r="H64" s="112"/>
      <c r="I64" s="345"/>
    </row>
    <row r="65" spans="1:9" ht="3" customHeight="1">
      <c r="A65" s="113"/>
      <c r="B65" s="113"/>
      <c r="C65" s="113"/>
      <c r="D65" s="85"/>
      <c r="E65" s="89"/>
      <c r="F65" s="89"/>
      <c r="G65" s="278"/>
      <c r="H65" s="98"/>
      <c r="I65" s="352"/>
    </row>
    <row r="66" spans="1:9">
      <c r="A66" s="85"/>
      <c r="B66" s="85"/>
      <c r="C66" s="85"/>
      <c r="D66" s="85"/>
      <c r="E66" s="89"/>
      <c r="F66" s="89"/>
      <c r="G66" s="278"/>
      <c r="H66" s="98"/>
      <c r="I66" s="352"/>
    </row>
    <row r="67" spans="1:9">
      <c r="A67" s="85"/>
      <c r="B67" s="85"/>
      <c r="C67" s="85"/>
      <c r="D67" s="85"/>
      <c r="E67" s="89"/>
      <c r="F67" s="89"/>
      <c r="G67" s="278"/>
      <c r="H67" s="98"/>
      <c r="I67" s="352"/>
    </row>
    <row r="68" spans="1:9">
      <c r="A68" s="85"/>
      <c r="B68" s="85"/>
      <c r="C68" s="85"/>
      <c r="D68" s="85"/>
      <c r="E68" s="89"/>
      <c r="F68" s="89"/>
      <c r="G68" s="278"/>
      <c r="H68" s="98"/>
      <c r="I68" s="352"/>
    </row>
    <row r="69" spans="1:9">
      <c r="A69" s="85"/>
      <c r="B69" s="85"/>
      <c r="C69" s="85"/>
      <c r="D69" s="85"/>
      <c r="E69" s="89"/>
      <c r="F69" s="89"/>
      <c r="G69" s="278"/>
      <c r="H69" s="98"/>
      <c r="I69" s="352"/>
    </row>
    <row r="70" spans="1:9">
      <c r="A70" s="85"/>
      <c r="B70" s="85"/>
      <c r="C70" s="85"/>
      <c r="D70" s="85"/>
      <c r="E70" s="89"/>
      <c r="F70" s="89"/>
      <c r="G70" s="278"/>
      <c r="H70" s="98"/>
      <c r="I70" s="352"/>
    </row>
    <row r="71" spans="1:9">
      <c r="A71" s="85"/>
      <c r="B71" s="85"/>
      <c r="C71" s="85"/>
      <c r="D71" s="85"/>
      <c r="E71" s="89"/>
      <c r="F71" s="89"/>
      <c r="G71" s="278"/>
      <c r="H71" s="98"/>
      <c r="I71" s="352"/>
    </row>
    <row r="72" spans="1:9">
      <c r="A72" s="85"/>
      <c r="B72" s="85"/>
      <c r="C72" s="85"/>
      <c r="D72" s="85"/>
      <c r="E72" s="89"/>
      <c r="F72" s="89"/>
      <c r="G72" s="278"/>
      <c r="H72" s="98"/>
      <c r="I72" s="352"/>
    </row>
    <row r="73" spans="1:9">
      <c r="A73" s="85"/>
      <c r="B73" s="85"/>
      <c r="C73" s="85"/>
      <c r="D73" s="85"/>
      <c r="E73" s="89"/>
      <c r="F73" s="89"/>
      <c r="G73" s="278"/>
      <c r="H73" s="98"/>
      <c r="I73" s="352"/>
    </row>
    <row r="74" spans="1:9">
      <c r="A74" s="85"/>
      <c r="B74" s="85"/>
      <c r="C74" s="85"/>
      <c r="D74" s="85"/>
      <c r="E74" s="89"/>
      <c r="F74" s="89"/>
      <c r="G74" s="278"/>
      <c r="H74" s="98"/>
      <c r="I74" s="352"/>
    </row>
    <row r="75" spans="1:9">
      <c r="A75" s="85"/>
      <c r="B75" s="85"/>
      <c r="C75" s="85"/>
      <c r="D75" s="85"/>
      <c r="E75" s="89"/>
      <c r="F75" s="89"/>
      <c r="G75" s="278"/>
      <c r="H75" s="98"/>
      <c r="I75" s="352"/>
    </row>
    <row r="76" spans="1:9">
      <c r="A76" s="85"/>
      <c r="B76" s="85"/>
      <c r="C76" s="85"/>
      <c r="D76" s="85"/>
      <c r="E76" s="89"/>
      <c r="F76" s="89"/>
      <c r="G76" s="278"/>
      <c r="H76" s="98"/>
      <c r="I76" s="352"/>
    </row>
    <row r="77" spans="1:9">
      <c r="A77" s="85"/>
      <c r="B77" s="85"/>
      <c r="C77" s="85"/>
      <c r="D77" s="85"/>
      <c r="E77" s="89"/>
      <c r="F77" s="89"/>
      <c r="G77" s="278"/>
      <c r="H77" s="98"/>
      <c r="I77" s="352"/>
    </row>
    <row r="78" spans="1:9">
      <c r="A78" s="85"/>
      <c r="B78" s="85"/>
      <c r="C78" s="85"/>
      <c r="D78" s="85"/>
      <c r="E78" s="89"/>
      <c r="F78" s="89"/>
      <c r="G78" s="278"/>
      <c r="H78" s="98"/>
      <c r="I78" s="352"/>
    </row>
    <row r="79" spans="1:9">
      <c r="A79" s="85"/>
      <c r="B79" s="85"/>
      <c r="C79" s="85"/>
      <c r="D79" s="85"/>
      <c r="E79" s="89"/>
      <c r="F79" s="89"/>
      <c r="G79" s="278"/>
      <c r="H79" s="98"/>
      <c r="I79" s="352"/>
    </row>
    <row r="80" spans="1:9">
      <c r="A80" s="85"/>
      <c r="B80" s="85"/>
      <c r="C80" s="85"/>
      <c r="D80" s="85"/>
      <c r="E80" s="89"/>
      <c r="F80" s="89"/>
      <c r="G80" s="278"/>
      <c r="H80" s="98"/>
      <c r="I80" s="352"/>
    </row>
    <row r="81" spans="1:9">
      <c r="A81" s="85"/>
      <c r="B81" s="85"/>
      <c r="C81" s="85"/>
      <c r="D81" s="85"/>
      <c r="E81" s="89"/>
      <c r="F81" s="89"/>
      <c r="G81" s="278"/>
      <c r="H81" s="98"/>
      <c r="I81" s="352"/>
    </row>
    <row r="82" spans="1:9">
      <c r="A82" s="85"/>
      <c r="B82" s="85"/>
      <c r="C82" s="85"/>
      <c r="D82" s="85"/>
      <c r="E82" s="89"/>
      <c r="F82" s="89"/>
      <c r="G82" s="278"/>
      <c r="H82" s="98"/>
      <c r="I82" s="352"/>
    </row>
    <row r="83" spans="1:9">
      <c r="A83" s="85"/>
      <c r="B83" s="85"/>
      <c r="C83" s="85"/>
      <c r="D83" s="85"/>
      <c r="E83" s="89"/>
      <c r="F83" s="89"/>
      <c r="G83" s="278"/>
      <c r="H83" s="98"/>
      <c r="I83" s="352"/>
    </row>
    <row r="84" spans="1:9">
      <c r="A84" s="85"/>
      <c r="B84" s="85"/>
      <c r="C84" s="85"/>
      <c r="D84" s="85"/>
      <c r="E84" s="89"/>
      <c r="F84" s="89"/>
      <c r="G84" s="278"/>
      <c r="H84" s="98"/>
      <c r="I84" s="352"/>
    </row>
    <row r="85" spans="1:9">
      <c r="A85" s="85"/>
      <c r="B85" s="85"/>
      <c r="C85" s="85"/>
      <c r="D85" s="85"/>
      <c r="E85" s="89"/>
      <c r="F85" s="89"/>
      <c r="G85" s="278"/>
      <c r="H85" s="98"/>
      <c r="I85" s="352"/>
    </row>
    <row r="86" spans="1:9">
      <c r="A86" s="85"/>
      <c r="B86" s="85"/>
      <c r="C86" s="85"/>
      <c r="D86" s="85"/>
      <c r="E86" s="89"/>
      <c r="F86" s="89"/>
      <c r="G86" s="278"/>
      <c r="H86" s="98"/>
      <c r="I86" s="352"/>
    </row>
    <row r="87" spans="1:9">
      <c r="A87" s="85"/>
      <c r="B87" s="85"/>
      <c r="C87" s="85"/>
      <c r="D87" s="85"/>
      <c r="E87" s="89"/>
      <c r="F87" s="89"/>
      <c r="G87" s="278"/>
      <c r="H87" s="98"/>
      <c r="I87" s="352"/>
    </row>
    <row r="88" spans="1:9">
      <c r="A88" s="85"/>
      <c r="B88" s="85"/>
      <c r="C88" s="85"/>
      <c r="D88" s="85"/>
      <c r="E88" s="89"/>
      <c r="F88" s="89"/>
      <c r="G88" s="278"/>
      <c r="H88" s="98"/>
      <c r="I88" s="352"/>
    </row>
    <row r="89" spans="1:9">
      <c r="A89" s="85"/>
      <c r="B89" s="85"/>
      <c r="C89" s="85"/>
      <c r="D89" s="85"/>
      <c r="E89" s="89"/>
      <c r="F89" s="89"/>
      <c r="G89" s="278"/>
      <c r="H89" s="98"/>
      <c r="I89" s="98"/>
    </row>
    <row r="90" spans="1:9">
      <c r="A90" s="85"/>
      <c r="B90" s="85"/>
      <c r="C90" s="85"/>
      <c r="D90" s="85"/>
      <c r="E90" s="89"/>
      <c r="F90" s="89"/>
      <c r="G90" s="278"/>
      <c r="H90" s="98"/>
      <c r="I90" s="98"/>
    </row>
    <row r="91" spans="1:9">
      <c r="A91" s="85"/>
      <c r="B91" s="85"/>
      <c r="C91" s="85"/>
      <c r="D91" s="85"/>
      <c r="E91" s="89"/>
      <c r="F91" s="89"/>
      <c r="G91" s="278"/>
      <c r="H91" s="98"/>
      <c r="I91" s="98"/>
    </row>
    <row r="92" spans="1:9">
      <c r="A92" s="85"/>
      <c r="B92" s="85"/>
      <c r="C92" s="85"/>
      <c r="D92" s="85"/>
      <c r="E92" s="89"/>
      <c r="F92" s="89"/>
      <c r="G92" s="278"/>
      <c r="H92" s="98"/>
      <c r="I92" s="98"/>
    </row>
    <row r="93" spans="1:9">
      <c r="A93" s="85"/>
      <c r="B93" s="85"/>
      <c r="C93" s="85"/>
      <c r="D93" s="85"/>
      <c r="E93" s="89"/>
      <c r="F93" s="89"/>
      <c r="G93" s="278"/>
      <c r="H93" s="98"/>
      <c r="I93" s="98"/>
    </row>
    <row r="94" spans="1:9">
      <c r="A94" s="85"/>
      <c r="B94" s="85"/>
      <c r="C94" s="85"/>
      <c r="D94" s="85"/>
      <c r="E94" s="89"/>
      <c r="F94" s="89"/>
      <c r="G94" s="278"/>
      <c r="H94" s="98"/>
      <c r="I94" s="98"/>
    </row>
    <row r="95" spans="1:9">
      <c r="A95" s="85"/>
      <c r="B95" s="85"/>
      <c r="C95" s="85"/>
      <c r="D95" s="85"/>
      <c r="E95" s="89"/>
      <c r="F95" s="89"/>
      <c r="G95" s="278"/>
      <c r="H95" s="98"/>
      <c r="I95" s="98"/>
    </row>
    <row r="96" spans="1:9">
      <c r="A96" s="85"/>
      <c r="B96" s="85"/>
      <c r="C96" s="85"/>
      <c r="D96" s="85"/>
      <c r="E96" s="89"/>
      <c r="F96" s="89"/>
      <c r="G96" s="278"/>
      <c r="H96" s="98"/>
      <c r="I96" s="98"/>
    </row>
    <row r="97" spans="1:9">
      <c r="A97" s="85"/>
      <c r="B97" s="85"/>
      <c r="C97" s="85"/>
      <c r="D97" s="85"/>
      <c r="E97" s="89"/>
      <c r="F97" s="89"/>
      <c r="G97" s="278"/>
      <c r="H97" s="98"/>
      <c r="I97" s="98"/>
    </row>
    <row r="98" spans="1:9">
      <c r="A98" s="85"/>
      <c r="B98" s="85"/>
      <c r="C98" s="85"/>
      <c r="D98" s="85"/>
      <c r="E98" s="89"/>
      <c r="F98" s="89"/>
      <c r="G98" s="278"/>
      <c r="H98" s="98"/>
      <c r="I98" s="98"/>
    </row>
    <row r="99" spans="1:9">
      <c r="A99" s="85"/>
      <c r="B99" s="85"/>
      <c r="C99" s="85"/>
      <c r="D99" s="85"/>
      <c r="E99" s="89"/>
      <c r="F99" s="89"/>
      <c r="G99" s="278"/>
      <c r="H99" s="98"/>
      <c r="I99" s="98"/>
    </row>
    <row r="100" spans="1:9">
      <c r="A100" s="85"/>
      <c r="B100" s="85"/>
      <c r="C100" s="85"/>
      <c r="D100" s="85"/>
      <c r="E100" s="89"/>
      <c r="F100" s="89"/>
      <c r="G100" s="278"/>
      <c r="H100" s="98"/>
      <c r="I100" s="98"/>
    </row>
    <row r="101" spans="1:9">
      <c r="A101" s="85"/>
      <c r="B101" s="85"/>
      <c r="C101" s="85"/>
      <c r="D101" s="85"/>
      <c r="E101" s="89"/>
      <c r="F101" s="89"/>
      <c r="G101" s="278"/>
      <c r="H101" s="98"/>
      <c r="I101" s="98"/>
    </row>
    <row r="102" spans="1:9">
      <c r="A102" s="85"/>
      <c r="B102" s="85"/>
      <c r="C102" s="85"/>
      <c r="D102" s="85"/>
      <c r="E102" s="89"/>
      <c r="F102" s="89"/>
      <c r="G102" s="278"/>
      <c r="H102" s="98"/>
      <c r="I102" s="98"/>
    </row>
    <row r="103" spans="1:9">
      <c r="A103" s="85"/>
      <c r="B103" s="85"/>
      <c r="C103" s="85"/>
      <c r="D103" s="85"/>
      <c r="E103" s="89"/>
      <c r="F103" s="89"/>
      <c r="G103" s="278"/>
      <c r="H103" s="98"/>
      <c r="I103" s="98"/>
    </row>
    <row r="104" spans="1:9">
      <c r="A104" s="85"/>
      <c r="B104" s="85"/>
      <c r="C104" s="85"/>
      <c r="D104" s="85"/>
      <c r="E104" s="89"/>
      <c r="F104" s="89"/>
      <c r="G104" s="278"/>
      <c r="H104" s="98"/>
      <c r="I104" s="98"/>
    </row>
    <row r="105" spans="1:9">
      <c r="A105" s="85"/>
      <c r="B105" s="85"/>
      <c r="C105" s="85"/>
      <c r="D105" s="85"/>
      <c r="E105" s="89"/>
      <c r="F105" s="89"/>
      <c r="G105" s="278"/>
      <c r="H105" s="98"/>
      <c r="I105" s="98"/>
    </row>
    <row r="106" spans="1:9">
      <c r="A106" s="85"/>
      <c r="B106" s="85"/>
      <c r="C106" s="85"/>
      <c r="D106" s="85"/>
      <c r="E106" s="89"/>
      <c r="F106" s="89"/>
      <c r="G106" s="278"/>
      <c r="H106" s="98"/>
      <c r="I106" s="98"/>
    </row>
    <row r="107" spans="1:9">
      <c r="A107" s="85"/>
      <c r="B107" s="85"/>
      <c r="C107" s="85"/>
      <c r="D107" s="85"/>
      <c r="E107" s="89"/>
      <c r="F107" s="89"/>
      <c r="G107" s="278"/>
      <c r="H107" s="98"/>
      <c r="I107" s="98"/>
    </row>
    <row r="108" spans="1:9">
      <c r="A108" s="85"/>
      <c r="B108" s="85"/>
      <c r="C108" s="85"/>
      <c r="D108" s="85"/>
      <c r="E108" s="89"/>
      <c r="F108" s="89"/>
      <c r="G108" s="278"/>
      <c r="H108" s="98"/>
      <c r="I108" s="98"/>
    </row>
    <row r="109" spans="1:9">
      <c r="A109" s="85"/>
      <c r="B109" s="85"/>
      <c r="C109" s="85"/>
      <c r="D109" s="85"/>
      <c r="E109" s="89"/>
      <c r="F109" s="89"/>
      <c r="G109" s="278"/>
      <c r="H109" s="98"/>
      <c r="I109" s="98"/>
    </row>
    <row r="110" spans="1:9">
      <c r="A110" s="85"/>
      <c r="B110" s="85"/>
      <c r="C110" s="85"/>
      <c r="D110" s="85"/>
      <c r="E110" s="89"/>
      <c r="F110" s="89"/>
      <c r="G110" s="278"/>
      <c r="H110" s="98"/>
      <c r="I110" s="98"/>
    </row>
    <row r="111" spans="1:9">
      <c r="A111" s="85"/>
      <c r="B111" s="85"/>
      <c r="C111" s="85"/>
      <c r="D111" s="85"/>
      <c r="E111" s="89"/>
      <c r="F111" s="89"/>
      <c r="G111" s="278"/>
      <c r="H111" s="98"/>
      <c r="I111" s="98"/>
    </row>
    <row r="112" spans="1:9">
      <c r="A112" s="85"/>
      <c r="B112" s="85"/>
      <c r="C112" s="85"/>
      <c r="D112" s="85"/>
      <c r="E112" s="89"/>
      <c r="F112" s="89"/>
      <c r="G112" s="278"/>
      <c r="H112" s="98"/>
      <c r="I112" s="98"/>
    </row>
    <row r="113" spans="1:9">
      <c r="A113" s="85"/>
      <c r="B113" s="85"/>
      <c r="C113" s="85"/>
      <c r="D113" s="85"/>
      <c r="E113" s="89"/>
      <c r="F113" s="89"/>
      <c r="G113" s="278"/>
      <c r="H113" s="98"/>
      <c r="I113" s="98"/>
    </row>
    <row r="114" spans="1:9">
      <c r="A114" s="85"/>
      <c r="B114" s="85"/>
      <c r="C114" s="85"/>
      <c r="D114" s="85"/>
      <c r="E114" s="89"/>
      <c r="F114" s="89"/>
      <c r="G114" s="278"/>
      <c r="H114" s="98"/>
      <c r="I114" s="98"/>
    </row>
    <row r="115" spans="1:9">
      <c r="E115" s="89"/>
    </row>
  </sheetData>
  <mergeCells count="13">
    <mergeCell ref="A56:D56"/>
    <mergeCell ref="A63:D63"/>
    <mergeCell ref="A46:D46"/>
    <mergeCell ref="A50:D50"/>
    <mergeCell ref="A62:D62"/>
    <mergeCell ref="A52:D52"/>
    <mergeCell ref="A53:D53"/>
    <mergeCell ref="A54:D54"/>
    <mergeCell ref="A51:D51"/>
    <mergeCell ref="A47:D47"/>
    <mergeCell ref="A49:D49"/>
    <mergeCell ref="A48:D48"/>
    <mergeCell ref="A55:D55"/>
  </mergeCells>
  <pageMargins left="0.70866141732283472" right="0.70866141732283472" top="0.78740157480314965" bottom="0.78740157480314965" header="0.31496062992125984" footer="0.31496062992125984"/>
  <pageSetup scale="65" orientation="portrait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 tint="0.39997558519241921"/>
    <pageSetUpPr fitToPage="1"/>
  </sheetPr>
  <dimension ref="A1:P52"/>
  <sheetViews>
    <sheetView showGridLines="0" zoomScale="70" zoomScaleNormal="70" workbookViewId="0">
      <selection activeCell="U38" sqref="U38"/>
    </sheetView>
  </sheetViews>
  <sheetFormatPr baseColWidth="10" defaultColWidth="10.5703125" defaultRowHeight="12.75"/>
  <cols>
    <col min="1" max="1" width="18.42578125" style="76" customWidth="1"/>
    <col min="2" max="2" width="37.140625" style="76" customWidth="1"/>
    <col min="3" max="3" width="1.42578125" style="76" customWidth="1"/>
    <col min="4" max="4" width="21.5703125" style="77" customWidth="1"/>
    <col min="5" max="5" width="20.42578125" style="76" customWidth="1"/>
    <col min="6" max="7" width="17.42578125" style="76" customWidth="1"/>
    <col min="8" max="8" width="19.140625" style="76" bestFit="1" customWidth="1"/>
    <col min="9" max="9" width="17.42578125" style="76" customWidth="1"/>
    <col min="10" max="10" width="21.42578125" style="78" bestFit="1" customWidth="1"/>
    <col min="11" max="11" width="17.42578125" style="76" customWidth="1"/>
    <col min="12" max="12" width="18.42578125" style="78" customWidth="1"/>
    <col min="13" max="13" width="12.85546875" style="76" bestFit="1" customWidth="1"/>
    <col min="14" max="14" width="10.5703125" style="76" customWidth="1"/>
    <col min="15" max="16" width="10.5703125" style="76" hidden="1" customWidth="1"/>
    <col min="17" max="254" width="10.5703125" style="76" customWidth="1"/>
    <col min="255" max="16384" width="10.5703125" style="76"/>
  </cols>
  <sheetData>
    <row r="1" spans="1:15" s="84" customFormat="1" ht="26.25">
      <c r="A1" s="144" t="s">
        <v>6</v>
      </c>
      <c r="B1" s="79"/>
      <c r="C1" s="79"/>
      <c r="D1" s="79"/>
      <c r="E1" s="80"/>
      <c r="F1" s="80"/>
      <c r="G1" s="81"/>
      <c r="H1" s="82"/>
      <c r="I1" s="83"/>
    </row>
    <row r="3" spans="1:15" s="24" customFormat="1" ht="26.25">
      <c r="A3" s="87" t="s">
        <v>158</v>
      </c>
      <c r="C3" s="25"/>
      <c r="D3" s="25"/>
      <c r="E3" s="26"/>
      <c r="F3" s="26"/>
      <c r="G3" s="26"/>
      <c r="H3" s="27"/>
      <c r="I3" s="26"/>
      <c r="J3" s="28"/>
      <c r="L3" s="29"/>
    </row>
    <row r="4" spans="1:15" s="34" customFormat="1" ht="14.25">
      <c r="A4" s="30"/>
      <c r="B4" s="30"/>
      <c r="C4" s="30"/>
      <c r="D4" s="31"/>
      <c r="E4" s="31"/>
      <c r="F4" s="31"/>
      <c r="G4" s="32"/>
      <c r="H4" s="31"/>
      <c r="I4" s="33"/>
      <c r="K4" s="35"/>
    </row>
    <row r="5" spans="1:15" s="37" customFormat="1" ht="14.25">
      <c r="A5" s="52"/>
      <c r="B5" s="52"/>
      <c r="C5" s="52"/>
      <c r="D5" s="52"/>
      <c r="E5" s="53"/>
      <c r="F5" s="53"/>
      <c r="G5" s="53"/>
      <c r="H5" s="53"/>
      <c r="I5" s="54"/>
      <c r="J5" s="55"/>
      <c r="K5" s="56"/>
      <c r="L5" s="30"/>
      <c r="M5" s="30"/>
      <c r="N5" s="30"/>
    </row>
    <row r="6" spans="1:15" s="37" customFormat="1" ht="15.75" thickBot="1">
      <c r="A6" s="52"/>
      <c r="B6" s="52"/>
      <c r="C6" s="52"/>
      <c r="D6" s="52"/>
      <c r="E6" s="53"/>
      <c r="F6" s="366" t="s">
        <v>73</v>
      </c>
      <c r="G6" s="367"/>
      <c r="H6" s="367"/>
      <c r="I6" s="368"/>
      <c r="J6" s="225"/>
      <c r="K6" s="56"/>
      <c r="L6" s="30"/>
      <c r="M6" s="30"/>
      <c r="N6" s="30"/>
    </row>
    <row r="7" spans="1:15" s="37" customFormat="1" ht="15.75" thickBot="1">
      <c r="A7" s="36"/>
      <c r="B7" s="36"/>
      <c r="C7" s="57"/>
      <c r="D7" s="360" t="s">
        <v>159</v>
      </c>
      <c r="E7" s="369" t="s">
        <v>160</v>
      </c>
      <c r="F7" s="39"/>
      <c r="G7" s="370" t="s">
        <v>45</v>
      </c>
      <c r="H7" s="370"/>
      <c r="I7" s="371"/>
      <c r="J7" s="39"/>
      <c r="K7" s="357" t="s">
        <v>74</v>
      </c>
      <c r="L7" s="360" t="s">
        <v>75</v>
      </c>
      <c r="M7" s="357" t="s">
        <v>179</v>
      </c>
    </row>
    <row r="8" spans="1:15" s="37" customFormat="1" ht="14.25">
      <c r="A8" s="36"/>
      <c r="B8" s="36"/>
      <c r="C8" s="57"/>
      <c r="D8" s="361"/>
      <c r="E8" s="361"/>
      <c r="F8" s="361" t="s">
        <v>177</v>
      </c>
      <c r="G8" s="363" t="s">
        <v>161</v>
      </c>
      <c r="H8" s="363" t="s">
        <v>178</v>
      </c>
      <c r="I8" s="363" t="s">
        <v>162</v>
      </c>
      <c r="J8" s="363" t="s">
        <v>163</v>
      </c>
      <c r="K8" s="358"/>
      <c r="L8" s="361"/>
      <c r="M8" s="358"/>
    </row>
    <row r="9" spans="1:15" s="37" customFormat="1" ht="14.25">
      <c r="A9" s="38"/>
      <c r="B9" s="38"/>
      <c r="C9" s="58"/>
      <c r="D9" s="361"/>
      <c r="E9" s="361"/>
      <c r="F9" s="361"/>
      <c r="G9" s="364"/>
      <c r="H9" s="364"/>
      <c r="I9" s="364"/>
      <c r="J9" s="364"/>
      <c r="K9" s="358"/>
      <c r="L9" s="361"/>
      <c r="M9" s="358"/>
    </row>
    <row r="10" spans="1:15" s="37" customFormat="1" ht="15" customHeight="1">
      <c r="A10" s="38"/>
      <c r="B10" s="38"/>
      <c r="C10" s="58"/>
      <c r="D10" s="361"/>
      <c r="E10" s="361"/>
      <c r="F10" s="361"/>
      <c r="G10" s="364"/>
      <c r="H10" s="364"/>
      <c r="I10" s="364"/>
      <c r="J10" s="364"/>
      <c r="K10" s="358"/>
      <c r="L10" s="361"/>
      <c r="M10" s="358"/>
      <c r="O10" s="37" t="s">
        <v>1</v>
      </c>
    </row>
    <row r="11" spans="1:15" s="40" customFormat="1" ht="42.95" customHeight="1">
      <c r="A11" s="59" t="s">
        <v>9</v>
      </c>
      <c r="B11" s="60"/>
      <c r="C11" s="61"/>
      <c r="D11" s="362"/>
      <c r="E11" s="362"/>
      <c r="F11" s="362"/>
      <c r="G11" s="365"/>
      <c r="H11" s="365"/>
      <c r="I11" s="365"/>
      <c r="J11" s="365"/>
      <c r="K11" s="359"/>
      <c r="L11" s="362"/>
      <c r="M11" s="359"/>
      <c r="O11" s="40" t="s">
        <v>4</v>
      </c>
    </row>
    <row r="12" spans="1:15" s="42" customFormat="1" ht="15">
      <c r="A12" s="62" t="s">
        <v>164</v>
      </c>
      <c r="B12" s="41"/>
      <c r="C12" s="63"/>
      <c r="D12" s="318">
        <v>44772</v>
      </c>
      <c r="E12" s="318">
        <v>66663</v>
      </c>
      <c r="F12" s="318">
        <v>866210</v>
      </c>
      <c r="G12" s="318">
        <v>-142129</v>
      </c>
      <c r="H12" s="318">
        <v>1313</v>
      </c>
      <c r="I12" s="318">
        <v>-282</v>
      </c>
      <c r="J12" s="318">
        <v>-308673</v>
      </c>
      <c r="K12" s="319">
        <f>SUM(D12:J12)</f>
        <v>527874</v>
      </c>
      <c r="L12" s="319">
        <v>175928</v>
      </c>
      <c r="M12" s="320">
        <f>SUM(K12:L12)+O12</f>
        <v>703803</v>
      </c>
      <c r="O12" s="42">
        <v>1</v>
      </c>
    </row>
    <row r="13" spans="1:15" s="42" customFormat="1" ht="15">
      <c r="A13" s="41" t="s">
        <v>45</v>
      </c>
      <c r="B13" s="41"/>
      <c r="C13" s="41"/>
      <c r="D13" s="321">
        <v>0</v>
      </c>
      <c r="E13" s="321">
        <v>0</v>
      </c>
      <c r="F13" s="321">
        <v>0</v>
      </c>
      <c r="G13" s="321">
        <v>17961</v>
      </c>
      <c r="H13" s="321">
        <v>-5852</v>
      </c>
      <c r="I13" s="321">
        <v>2509</v>
      </c>
      <c r="J13" s="321">
        <v>45139</v>
      </c>
      <c r="K13" s="319">
        <f>SUM(D13:J13)</f>
        <v>59757</v>
      </c>
      <c r="L13" s="321">
        <v>13692</v>
      </c>
      <c r="M13" s="320">
        <f>SUM(K13:L13)</f>
        <v>73449</v>
      </c>
    </row>
    <row r="14" spans="1:15" s="42" customFormat="1" ht="15">
      <c r="A14" s="41" t="s">
        <v>27</v>
      </c>
      <c r="B14" s="62"/>
      <c r="C14" s="64"/>
      <c r="D14" s="322">
        <v>0</v>
      </c>
      <c r="E14" s="322">
        <v>0</v>
      </c>
      <c r="F14" s="322">
        <v>93648</v>
      </c>
      <c r="G14" s="318">
        <v>0</v>
      </c>
      <c r="H14" s="318">
        <v>0</v>
      </c>
      <c r="I14" s="318">
        <v>0</v>
      </c>
      <c r="J14" s="318">
        <v>0</v>
      </c>
      <c r="K14" s="318">
        <f>SUM(D14:J14)</f>
        <v>93648</v>
      </c>
      <c r="L14" s="323">
        <v>16675</v>
      </c>
      <c r="M14" s="324">
        <f t="shared" ref="M14" si="0">SUM(K14:L14)+O14</f>
        <v>110323</v>
      </c>
    </row>
    <row r="15" spans="1:15" s="42" customFormat="1" ht="15">
      <c r="A15" s="43" t="s">
        <v>165</v>
      </c>
      <c r="B15" s="43"/>
      <c r="C15" s="44"/>
      <c r="D15" s="325">
        <f>SUM(D14:D14)</f>
        <v>0</v>
      </c>
      <c r="E15" s="325">
        <f>SUM(E14:E14)</f>
        <v>0</v>
      </c>
      <c r="F15" s="325">
        <f t="shared" ref="F15:G15" si="1">SUM(F13:F14)</f>
        <v>93648</v>
      </c>
      <c r="G15" s="325">
        <f t="shared" si="1"/>
        <v>17961</v>
      </c>
      <c r="H15" s="325">
        <f>SUM(H13:H14)</f>
        <v>-5852</v>
      </c>
      <c r="I15" s="325">
        <f>SUM(I13:I14)</f>
        <v>2509</v>
      </c>
      <c r="J15" s="325">
        <f>SUM(J13:J14)</f>
        <v>45139</v>
      </c>
      <c r="K15" s="325">
        <f>SUM(K13:K14)</f>
        <v>153405</v>
      </c>
      <c r="L15" s="326">
        <f>SUM(L13:L14)</f>
        <v>30367</v>
      </c>
      <c r="M15" s="327">
        <f t="shared" ref="M15" si="2">SUM(K15:L15)+O15</f>
        <v>183772</v>
      </c>
    </row>
    <row r="16" spans="1:15" s="37" customFormat="1" ht="15">
      <c r="A16" s="41" t="s">
        <v>166</v>
      </c>
      <c r="B16" s="45"/>
      <c r="C16" s="46"/>
      <c r="D16" s="318">
        <v>0</v>
      </c>
      <c r="E16" s="318">
        <v>0</v>
      </c>
      <c r="F16" s="318">
        <v>-7230</v>
      </c>
      <c r="G16" s="318">
        <v>0</v>
      </c>
      <c r="H16" s="318">
        <v>0</v>
      </c>
      <c r="I16" s="318">
        <v>0</v>
      </c>
      <c r="J16" s="318">
        <v>0</v>
      </c>
      <c r="K16" s="318">
        <f>SUM(D16:J16)</f>
        <v>-7230</v>
      </c>
      <c r="L16" s="319">
        <v>-11923</v>
      </c>
      <c r="M16" s="324">
        <f>SUM(K16:L16)+O16</f>
        <v>-19153</v>
      </c>
      <c r="N16" s="65"/>
      <c r="O16" s="65"/>
    </row>
    <row r="17" spans="1:15" s="37" customFormat="1" ht="15">
      <c r="A17" s="41" t="s">
        <v>167</v>
      </c>
      <c r="B17" s="45"/>
      <c r="C17" s="46"/>
      <c r="D17" s="318">
        <v>0</v>
      </c>
      <c r="E17" s="318">
        <v>0</v>
      </c>
      <c r="F17" s="318">
        <v>0</v>
      </c>
      <c r="G17" s="318">
        <v>0</v>
      </c>
      <c r="H17" s="318">
        <v>0</v>
      </c>
      <c r="I17" s="318">
        <v>0</v>
      </c>
      <c r="J17" s="318">
        <v>0</v>
      </c>
      <c r="K17" s="318">
        <f>SUM(D17:J17)</f>
        <v>0</v>
      </c>
      <c r="L17" s="319">
        <v>0</v>
      </c>
      <c r="M17" s="324">
        <f>SUM(K17:L17)+O17</f>
        <v>0</v>
      </c>
      <c r="N17" s="65"/>
      <c r="O17" s="65"/>
    </row>
    <row r="18" spans="1:15" s="37" customFormat="1" ht="15">
      <c r="A18" s="41" t="s">
        <v>168</v>
      </c>
      <c r="B18" s="45"/>
      <c r="C18" s="46"/>
      <c r="D18" s="318">
        <v>0</v>
      </c>
      <c r="E18" s="318">
        <v>0</v>
      </c>
      <c r="F18" s="318">
        <v>0</v>
      </c>
      <c r="G18" s="318">
        <v>0</v>
      </c>
      <c r="H18" s="318">
        <v>0</v>
      </c>
      <c r="I18" s="318">
        <v>0</v>
      </c>
      <c r="J18" s="318">
        <v>0</v>
      </c>
      <c r="K18" s="318">
        <v>0</v>
      </c>
      <c r="L18" s="319">
        <v>0</v>
      </c>
      <c r="M18" s="324">
        <f>SUM(K18:L18)+O18</f>
        <v>0</v>
      </c>
      <c r="N18" s="65"/>
      <c r="O18" s="65"/>
    </row>
    <row r="19" spans="1:15" s="37" customFormat="1" ht="15">
      <c r="A19" s="41" t="s">
        <v>169</v>
      </c>
      <c r="B19" s="45"/>
      <c r="C19" s="46"/>
      <c r="D19" s="318">
        <v>0</v>
      </c>
      <c r="E19" s="318">
        <v>0</v>
      </c>
      <c r="F19" s="322">
        <v>702</v>
      </c>
      <c r="G19" s="322">
        <v>0</v>
      </c>
      <c r="H19" s="322">
        <v>0</v>
      </c>
      <c r="I19" s="322">
        <v>0</v>
      </c>
      <c r="J19" s="322">
        <v>0</v>
      </c>
      <c r="K19" s="322">
        <f>SUM(D19:J19)</f>
        <v>702</v>
      </c>
      <c r="L19" s="323">
        <v>0</v>
      </c>
      <c r="M19" s="328">
        <f>SUM(K19:L19)+O19</f>
        <v>702</v>
      </c>
      <c r="N19" s="65"/>
      <c r="O19" s="65"/>
    </row>
    <row r="20" spans="1:15" s="299" customFormat="1" ht="15.75" thickBot="1">
      <c r="A20" s="48" t="s">
        <v>170</v>
      </c>
      <c r="B20" s="48"/>
      <c r="C20" s="48"/>
      <c r="D20" s="296">
        <f>SUM(D15:D19)+D12</f>
        <v>44772</v>
      </c>
      <c r="E20" s="296">
        <f t="shared" ref="E20" si="3">SUM(E15:E19)+E12</f>
        <v>66663</v>
      </c>
      <c r="F20" s="296">
        <f t="shared" ref="F20" si="4">SUM(F15:F19)+F12</f>
        <v>953330</v>
      </c>
      <c r="G20" s="296">
        <f t="shared" ref="G20:L20" si="5">SUM(G15:G19)+G12</f>
        <v>-124168</v>
      </c>
      <c r="H20" s="296">
        <f t="shared" si="5"/>
        <v>-4539</v>
      </c>
      <c r="I20" s="296">
        <f t="shared" si="5"/>
        <v>2227</v>
      </c>
      <c r="J20" s="296">
        <f t="shared" si="5"/>
        <v>-263534</v>
      </c>
      <c r="K20" s="296">
        <f t="shared" si="5"/>
        <v>674751</v>
      </c>
      <c r="L20" s="297">
        <f t="shared" si="5"/>
        <v>194372</v>
      </c>
      <c r="M20" s="298">
        <f>SUM(K20:L20)+O20</f>
        <v>869123</v>
      </c>
    </row>
    <row r="21" spans="1:15" s="47" customFormat="1" ht="15.75" thickTop="1">
      <c r="A21" s="49"/>
      <c r="B21" s="50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5" s="47" customFormat="1" ht="15">
      <c r="A22" s="49"/>
      <c r="B22" s="50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5" s="47" customFormat="1" ht="15">
      <c r="A23" s="49"/>
      <c r="B23" s="50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5" s="47" customFormat="1" ht="15">
      <c r="A24" s="49"/>
      <c r="B24" s="50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5" s="37" customFormat="1" ht="15.75" thickBot="1">
      <c r="A25" s="52"/>
      <c r="B25" s="52"/>
      <c r="C25" s="52"/>
      <c r="D25" s="52"/>
      <c r="E25" s="53"/>
      <c r="F25" s="366" t="s">
        <v>73</v>
      </c>
      <c r="G25" s="367"/>
      <c r="H25" s="367"/>
      <c r="I25" s="368"/>
      <c r="J25" s="136"/>
      <c r="K25" s="56"/>
      <c r="L25" s="30"/>
      <c r="M25" s="30"/>
      <c r="N25" s="30"/>
    </row>
    <row r="26" spans="1:15" s="37" customFormat="1" ht="14.45" customHeight="1" thickBot="1">
      <c r="A26" s="36"/>
      <c r="B26" s="36"/>
      <c r="C26" s="57"/>
      <c r="D26" s="360" t="s">
        <v>159</v>
      </c>
      <c r="E26" s="369" t="s">
        <v>160</v>
      </c>
      <c r="F26" s="39"/>
      <c r="G26" s="370" t="s">
        <v>45</v>
      </c>
      <c r="H26" s="370"/>
      <c r="I26" s="371"/>
      <c r="J26" s="39"/>
      <c r="K26" s="357" t="s">
        <v>74</v>
      </c>
      <c r="L26" s="360" t="s">
        <v>75</v>
      </c>
      <c r="M26" s="357" t="s">
        <v>179</v>
      </c>
    </row>
    <row r="27" spans="1:15" s="37" customFormat="1" ht="14.1" customHeight="1">
      <c r="A27" s="36"/>
      <c r="B27" s="36"/>
      <c r="C27" s="57"/>
      <c r="D27" s="361"/>
      <c r="E27" s="361"/>
      <c r="F27" s="361" t="s">
        <v>177</v>
      </c>
      <c r="G27" s="363" t="s">
        <v>161</v>
      </c>
      <c r="H27" s="363" t="s">
        <v>178</v>
      </c>
      <c r="I27" s="363" t="s">
        <v>162</v>
      </c>
      <c r="J27" s="363" t="s">
        <v>163</v>
      </c>
      <c r="K27" s="358"/>
      <c r="L27" s="361"/>
      <c r="M27" s="358"/>
    </row>
    <row r="28" spans="1:15" s="37" customFormat="1" ht="14.25">
      <c r="A28" s="38"/>
      <c r="B28" s="38"/>
      <c r="C28" s="58"/>
      <c r="D28" s="361"/>
      <c r="E28" s="361"/>
      <c r="F28" s="361"/>
      <c r="G28" s="364"/>
      <c r="H28" s="364"/>
      <c r="I28" s="364"/>
      <c r="J28" s="364"/>
      <c r="K28" s="358"/>
      <c r="L28" s="361"/>
      <c r="M28" s="358"/>
    </row>
    <row r="29" spans="1:15" s="37" customFormat="1" ht="15" customHeight="1">
      <c r="A29" s="38"/>
      <c r="B29" s="38"/>
      <c r="C29" s="58"/>
      <c r="D29" s="361"/>
      <c r="E29" s="361"/>
      <c r="F29" s="361"/>
      <c r="G29" s="364"/>
      <c r="H29" s="364"/>
      <c r="I29" s="364"/>
      <c r="J29" s="364"/>
      <c r="K29" s="358"/>
      <c r="L29" s="361"/>
      <c r="M29" s="358"/>
      <c r="O29" s="37" t="s">
        <v>1</v>
      </c>
    </row>
    <row r="30" spans="1:15" s="40" customFormat="1" ht="44.1" customHeight="1">
      <c r="A30" s="59" t="s">
        <v>9</v>
      </c>
      <c r="B30" s="60"/>
      <c r="C30" s="61"/>
      <c r="D30" s="362"/>
      <c r="E30" s="362"/>
      <c r="F30" s="362"/>
      <c r="G30" s="365"/>
      <c r="H30" s="365"/>
      <c r="I30" s="365"/>
      <c r="J30" s="365"/>
      <c r="K30" s="359"/>
      <c r="L30" s="362"/>
      <c r="M30" s="359"/>
      <c r="O30" s="40" t="s">
        <v>4</v>
      </c>
    </row>
    <row r="31" spans="1:15" s="42" customFormat="1" ht="15">
      <c r="A31" s="62" t="s">
        <v>171</v>
      </c>
      <c r="B31" s="41"/>
      <c r="C31" s="63"/>
      <c r="D31" s="318">
        <f t="shared" ref="D31:J31" si="6">D20</f>
        <v>44772</v>
      </c>
      <c r="E31" s="318">
        <f t="shared" si="6"/>
        <v>66663</v>
      </c>
      <c r="F31" s="318">
        <f t="shared" si="6"/>
        <v>953330</v>
      </c>
      <c r="G31" s="318">
        <f t="shared" si="6"/>
        <v>-124168</v>
      </c>
      <c r="H31" s="318">
        <f t="shared" si="6"/>
        <v>-4539</v>
      </c>
      <c r="I31" s="318">
        <f t="shared" si="6"/>
        <v>2227</v>
      </c>
      <c r="J31" s="318">
        <f t="shared" si="6"/>
        <v>-263534</v>
      </c>
      <c r="K31" s="319">
        <f>SUM(D31:J31)</f>
        <v>674751</v>
      </c>
      <c r="L31" s="319">
        <f>L20</f>
        <v>194372</v>
      </c>
      <c r="M31" s="320">
        <f>SUM(K31:L31)+O31</f>
        <v>869123</v>
      </c>
    </row>
    <row r="32" spans="1:15" s="42" customFormat="1" ht="15">
      <c r="A32" s="41" t="s">
        <v>45</v>
      </c>
      <c r="B32" s="41"/>
      <c r="C32" s="41"/>
      <c r="D32" s="321">
        <v>0</v>
      </c>
      <c r="E32" s="321">
        <v>0</v>
      </c>
      <c r="F32" s="321">
        <v>0</v>
      </c>
      <c r="G32" s="321">
        <v>11843</v>
      </c>
      <c r="H32" s="321">
        <v>5585</v>
      </c>
      <c r="I32" s="321">
        <v>-3057</v>
      </c>
      <c r="J32" s="321">
        <v>144815</v>
      </c>
      <c r="K32" s="319">
        <f>SUM(D32:J32)</f>
        <v>159186</v>
      </c>
      <c r="L32" s="321">
        <v>383</v>
      </c>
      <c r="M32" s="320">
        <f>SUM(K32:L32)+O32</f>
        <v>159569</v>
      </c>
    </row>
    <row r="33" spans="1:15" s="42" customFormat="1" ht="15">
      <c r="A33" s="41" t="s">
        <v>27</v>
      </c>
      <c r="B33" s="62"/>
      <c r="C33" s="64"/>
      <c r="D33" s="322">
        <v>0</v>
      </c>
      <c r="E33" s="322">
        <v>0</v>
      </c>
      <c r="F33" s="322">
        <v>103649</v>
      </c>
      <c r="G33" s="318">
        <v>0</v>
      </c>
      <c r="H33" s="318">
        <v>0</v>
      </c>
      <c r="I33" s="318">
        <v>0</v>
      </c>
      <c r="J33" s="318">
        <v>0</v>
      </c>
      <c r="K33" s="318">
        <f>SUM(D33:J33)</f>
        <v>103649</v>
      </c>
      <c r="L33" s="323">
        <v>23689</v>
      </c>
      <c r="M33" s="324">
        <f t="shared" ref="M33" si="7">SUM(K33:L33)+O33</f>
        <v>127338</v>
      </c>
    </row>
    <row r="34" spans="1:15" s="42" customFormat="1" ht="15">
      <c r="A34" s="43" t="s">
        <v>165</v>
      </c>
      <c r="B34" s="43"/>
      <c r="C34" s="44"/>
      <c r="D34" s="325">
        <f>SUM(D33:D33)</f>
        <v>0</v>
      </c>
      <c r="E34" s="325">
        <f>SUM(E33:E33)</f>
        <v>0</v>
      </c>
      <c r="F34" s="325">
        <f t="shared" ref="F34:G34" si="8">SUM(F32:F33)</f>
        <v>103649</v>
      </c>
      <c r="G34" s="325">
        <f t="shared" si="8"/>
        <v>11843</v>
      </c>
      <c r="H34" s="325">
        <f>SUM(H32:H33)</f>
        <v>5585</v>
      </c>
      <c r="I34" s="325">
        <f>SUM(I32:I33)</f>
        <v>-3057</v>
      </c>
      <c r="J34" s="325">
        <f>SUM(J32:J33)</f>
        <v>144815</v>
      </c>
      <c r="K34" s="325">
        <f>SUM(K32:K33)</f>
        <v>262835</v>
      </c>
      <c r="L34" s="326">
        <f>SUM(L32:L33)</f>
        <v>24072</v>
      </c>
      <c r="M34" s="327">
        <f t="shared" ref="M34" si="9">SUM(K34:L34)+O34</f>
        <v>286907</v>
      </c>
    </row>
    <row r="35" spans="1:15" s="37" customFormat="1" ht="15">
      <c r="A35" s="41" t="s">
        <v>166</v>
      </c>
      <c r="B35" s="45"/>
      <c r="C35" s="46"/>
      <c r="D35" s="318">
        <v>0</v>
      </c>
      <c r="E35" s="318">
        <v>0</v>
      </c>
      <c r="F35" s="318">
        <v>-21241</v>
      </c>
      <c r="G35" s="318">
        <v>0</v>
      </c>
      <c r="H35" s="318">
        <v>0</v>
      </c>
      <c r="I35" s="318">
        <v>0</v>
      </c>
      <c r="J35" s="318">
        <v>0</v>
      </c>
      <c r="K35" s="318">
        <f>SUM(D35:J35)</f>
        <v>-21241</v>
      </c>
      <c r="L35" s="319">
        <v>-8791</v>
      </c>
      <c r="M35" s="324">
        <f>SUM(K35:L35)+O35</f>
        <v>-30032</v>
      </c>
      <c r="N35" s="65"/>
      <c r="O35" s="65"/>
    </row>
    <row r="36" spans="1:15" s="37" customFormat="1" ht="15">
      <c r="A36" s="41" t="s">
        <v>167</v>
      </c>
      <c r="B36" s="45"/>
      <c r="C36" s="46"/>
      <c r="D36" s="318">
        <v>0</v>
      </c>
      <c r="E36" s="318">
        <v>0</v>
      </c>
      <c r="F36" s="318">
        <v>0</v>
      </c>
      <c r="G36" s="318">
        <v>0</v>
      </c>
      <c r="H36" s="318">
        <v>0</v>
      </c>
      <c r="I36" s="318">
        <v>0</v>
      </c>
      <c r="J36" s="318">
        <v>0</v>
      </c>
      <c r="K36" s="318">
        <f>SUM(D36:J36)</f>
        <v>0</v>
      </c>
      <c r="L36" s="319">
        <v>0</v>
      </c>
      <c r="M36" s="324">
        <f>SUM(K36:L36)+O36</f>
        <v>0</v>
      </c>
      <c r="N36" s="65"/>
      <c r="O36" s="65"/>
    </row>
    <row r="37" spans="1:15" s="37" customFormat="1" ht="15">
      <c r="A37" s="41" t="s">
        <v>168</v>
      </c>
      <c r="B37" s="45"/>
      <c r="C37" s="46"/>
      <c r="D37" s="318">
        <v>0</v>
      </c>
      <c r="E37" s="318">
        <v>0</v>
      </c>
      <c r="F37" s="318">
        <v>0</v>
      </c>
      <c r="G37" s="318">
        <v>0</v>
      </c>
      <c r="H37" s="318">
        <v>0</v>
      </c>
      <c r="I37" s="318">
        <v>0</v>
      </c>
      <c r="J37" s="318">
        <v>0</v>
      </c>
      <c r="K37" s="318">
        <v>0</v>
      </c>
      <c r="L37" s="319">
        <v>0</v>
      </c>
      <c r="M37" s="324">
        <f>SUM(K37:L37)+O37</f>
        <v>0</v>
      </c>
      <c r="N37" s="65"/>
      <c r="O37" s="65"/>
    </row>
    <row r="38" spans="1:15" s="37" customFormat="1" ht="15">
      <c r="A38" s="41" t="s">
        <v>169</v>
      </c>
      <c r="B38" s="45"/>
      <c r="C38" s="46"/>
      <c r="D38" s="318">
        <v>0</v>
      </c>
      <c r="E38" s="318">
        <v>0</v>
      </c>
      <c r="F38" s="322">
        <f>-427+1</f>
        <v>-426</v>
      </c>
      <c r="G38" s="322">
        <v>0</v>
      </c>
      <c r="H38" s="322">
        <v>38</v>
      </c>
      <c r="I38" s="322">
        <v>0</v>
      </c>
      <c r="J38" s="322">
        <v>-38</v>
      </c>
      <c r="K38" s="322">
        <f>SUM(D38:J38)</f>
        <v>-426</v>
      </c>
      <c r="L38" s="323">
        <v>0</v>
      </c>
      <c r="M38" s="328">
        <f>SUM(K38:L38)+O38</f>
        <v>-426</v>
      </c>
      <c r="N38" s="65"/>
      <c r="O38" s="65"/>
    </row>
    <row r="39" spans="1:15" s="299" customFormat="1" ht="15.75" thickBot="1">
      <c r="A39" s="48" t="s">
        <v>172</v>
      </c>
      <c r="B39" s="48"/>
      <c r="C39" s="48"/>
      <c r="D39" s="296">
        <f>SUM(D34:D38)+D31</f>
        <v>44772</v>
      </c>
      <c r="E39" s="296">
        <f t="shared" ref="E39" si="10">SUM(E34:E38)+E31</f>
        <v>66663</v>
      </c>
      <c r="F39" s="296">
        <f>SUM(F34:F38)+F31</f>
        <v>1035312</v>
      </c>
      <c r="G39" s="296">
        <f t="shared" ref="G39:L39" si="11">SUM(G34:G38)+G31</f>
        <v>-112325</v>
      </c>
      <c r="H39" s="296">
        <f t="shared" si="11"/>
        <v>1084</v>
      </c>
      <c r="I39" s="296">
        <f t="shared" si="11"/>
        <v>-830</v>
      </c>
      <c r="J39" s="296">
        <f t="shared" si="11"/>
        <v>-118757</v>
      </c>
      <c r="K39" s="296">
        <f t="shared" si="11"/>
        <v>915919</v>
      </c>
      <c r="L39" s="297">
        <f t="shared" si="11"/>
        <v>209653</v>
      </c>
      <c r="M39" s="298">
        <f>SUM(K39:L39)+O39</f>
        <v>1125572</v>
      </c>
      <c r="O39" s="300"/>
    </row>
    <row r="40" spans="1:15" s="47" customFormat="1" ht="15.75" thickTop="1">
      <c r="A40" s="49"/>
      <c r="B40" s="50"/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5" s="47" customFormat="1" ht="15">
      <c r="A41" s="49"/>
      <c r="B41" s="50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5" s="37" customFormat="1" ht="120">
      <c r="A42" s="67" t="s">
        <v>173</v>
      </c>
      <c r="B42" s="68"/>
      <c r="C42" s="68"/>
      <c r="D42" s="68"/>
      <c r="E42" s="301" t="s">
        <v>180</v>
      </c>
      <c r="F42" s="223" t="s">
        <v>181</v>
      </c>
      <c r="G42" s="302" t="s">
        <v>182</v>
      </c>
      <c r="H42" s="66"/>
      <c r="I42" s="69"/>
      <c r="J42" s="66"/>
      <c r="K42" s="69"/>
      <c r="L42" s="36"/>
      <c r="M42" s="65"/>
      <c r="N42" s="65"/>
    </row>
    <row r="43" spans="1:15" s="37" customFormat="1" ht="14.25">
      <c r="A43" s="70" t="s">
        <v>164</v>
      </c>
      <c r="B43" s="52"/>
      <c r="C43" s="52"/>
      <c r="D43" s="52"/>
      <c r="E43" s="329">
        <v>-142129</v>
      </c>
      <c r="F43" s="329">
        <v>-34233</v>
      </c>
      <c r="G43" s="330">
        <f t="shared" ref="G43:G47" si="12">E43+F43</f>
        <v>-176362</v>
      </c>
      <c r="H43" s="66"/>
      <c r="I43" s="66"/>
      <c r="J43" s="66"/>
      <c r="K43" s="66"/>
      <c r="L43" s="65"/>
      <c r="M43" s="65"/>
      <c r="N43" s="65"/>
    </row>
    <row r="44" spans="1:15" s="37" customFormat="1" ht="14.25">
      <c r="A44" s="71" t="s">
        <v>174</v>
      </c>
      <c r="B44" s="72"/>
      <c r="C44" s="72"/>
      <c r="D44" s="72"/>
      <c r="E44" s="331">
        <f>E45-E43</f>
        <v>17961</v>
      </c>
      <c r="F44" s="331">
        <v>12365</v>
      </c>
      <c r="G44" s="332">
        <f t="shared" si="12"/>
        <v>30326</v>
      </c>
    </row>
    <row r="45" spans="1:15" s="37" customFormat="1" ht="15">
      <c r="A45" s="74" t="s">
        <v>170</v>
      </c>
      <c r="B45" s="75"/>
      <c r="C45" s="75"/>
      <c r="D45" s="75"/>
      <c r="E45" s="333">
        <f>G20</f>
        <v>-124168</v>
      </c>
      <c r="F45" s="333">
        <f>SUM(F43:F44)</f>
        <v>-21868</v>
      </c>
      <c r="G45" s="334">
        <f t="shared" si="12"/>
        <v>-146036</v>
      </c>
    </row>
    <row r="46" spans="1:15" s="37" customFormat="1" ht="14.25">
      <c r="A46" s="70" t="s">
        <v>171</v>
      </c>
      <c r="B46" s="52"/>
      <c r="C46" s="52"/>
      <c r="D46" s="52"/>
      <c r="E46" s="329">
        <f>E45</f>
        <v>-124168</v>
      </c>
      <c r="F46" s="329">
        <f>F45</f>
        <v>-21868</v>
      </c>
      <c r="G46" s="330">
        <f t="shared" ref="G46:G48" si="13">E46+F46</f>
        <v>-146036</v>
      </c>
    </row>
    <row r="47" spans="1:15" s="37" customFormat="1" ht="14.25">
      <c r="A47" s="71" t="s">
        <v>175</v>
      </c>
      <c r="B47" s="72"/>
      <c r="C47" s="72"/>
      <c r="D47" s="72"/>
      <c r="E47" s="331">
        <f>E48-E46</f>
        <v>11843</v>
      </c>
      <c r="F47" s="331">
        <v>672</v>
      </c>
      <c r="G47" s="332">
        <f t="shared" si="12"/>
        <v>12515</v>
      </c>
    </row>
    <row r="48" spans="1:15" s="37" customFormat="1" ht="15">
      <c r="A48" s="74" t="s">
        <v>172</v>
      </c>
      <c r="B48" s="75"/>
      <c r="C48" s="75"/>
      <c r="D48" s="75"/>
      <c r="E48" s="333">
        <f>G39</f>
        <v>-112325</v>
      </c>
      <c r="F48" s="333">
        <f>SUM(F46:F47)</f>
        <v>-21196</v>
      </c>
      <c r="G48" s="334">
        <f t="shared" si="13"/>
        <v>-133521</v>
      </c>
    </row>
    <row r="49" spans="4:12" s="37" customFormat="1" ht="14.25">
      <c r="D49" s="30"/>
      <c r="J49" s="73"/>
      <c r="L49" s="73"/>
    </row>
    <row r="50" spans="4:12" s="37" customFormat="1" ht="14.25">
      <c r="D50" s="30"/>
      <c r="J50" s="73"/>
      <c r="L50" s="73"/>
    </row>
    <row r="51" spans="4:12" s="37" customFormat="1" ht="14.25">
      <c r="D51" s="30"/>
      <c r="J51" s="73"/>
      <c r="L51" s="73"/>
    </row>
    <row r="52" spans="4:12" s="37" customFormat="1" ht="14.25">
      <c r="D52" s="30"/>
      <c r="J52" s="73"/>
      <c r="L52" s="73"/>
    </row>
  </sheetData>
  <mergeCells count="24">
    <mergeCell ref="L26:L30"/>
    <mergeCell ref="M26:M30"/>
    <mergeCell ref="F27:F30"/>
    <mergeCell ref="G27:G30"/>
    <mergeCell ref="H27:H30"/>
    <mergeCell ref="I27:I30"/>
    <mergeCell ref="J27:J30"/>
    <mergeCell ref="F25:I25"/>
    <mergeCell ref="D26:D30"/>
    <mergeCell ref="E26:E30"/>
    <mergeCell ref="G26:I26"/>
    <mergeCell ref="K26:K30"/>
    <mergeCell ref="D7:D11"/>
    <mergeCell ref="E7:E11"/>
    <mergeCell ref="G7:I7"/>
    <mergeCell ref="F8:F11"/>
    <mergeCell ref="G8:G11"/>
    <mergeCell ref="H8:H11"/>
    <mergeCell ref="I8:I11"/>
    <mergeCell ref="K7:K11"/>
    <mergeCell ref="L7:L11"/>
    <mergeCell ref="M7:M11"/>
    <mergeCell ref="J8:J11"/>
    <mergeCell ref="F6:I6"/>
  </mergeCells>
  <pageMargins left="0.70866141732283472" right="0.70866141732283472" top="0.78740157480314965" bottom="0.78740157480314965" header="0.31496062992125984" footer="0.31496062992125984"/>
  <pageSetup scale="50" orientation="landscape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 tint="0.39997558519241921"/>
    <pageSetUpPr fitToPage="1"/>
  </sheetPr>
  <dimension ref="A1:E105"/>
  <sheetViews>
    <sheetView showGridLines="0" zoomScale="69" zoomScaleNormal="69" workbookViewId="0">
      <selection activeCell="G17" sqref="G17"/>
    </sheetView>
  </sheetViews>
  <sheetFormatPr baseColWidth="10" defaultRowHeight="15"/>
  <cols>
    <col min="1" max="1" width="106.5703125" style="19" bestFit="1" customWidth="1"/>
    <col min="2" max="2" width="15.85546875" style="311" customWidth="1"/>
    <col min="3" max="3" width="15.85546875" style="317" customWidth="1"/>
    <col min="251" max="251" width="106.5703125" bestFit="1" customWidth="1"/>
    <col min="252" max="253" width="15.5703125" customWidth="1"/>
    <col min="507" max="507" width="106.5703125" bestFit="1" customWidth="1"/>
    <col min="508" max="509" width="15.5703125" customWidth="1"/>
    <col min="763" max="763" width="106.5703125" bestFit="1" customWidth="1"/>
    <col min="764" max="765" width="15.5703125" customWidth="1"/>
    <col min="1019" max="1019" width="106.5703125" bestFit="1" customWidth="1"/>
    <col min="1020" max="1021" width="15.5703125" customWidth="1"/>
    <col min="1275" max="1275" width="106.5703125" bestFit="1" customWidth="1"/>
    <col min="1276" max="1277" width="15.5703125" customWidth="1"/>
    <col min="1531" max="1531" width="106.5703125" bestFit="1" customWidth="1"/>
    <col min="1532" max="1533" width="15.5703125" customWidth="1"/>
    <col min="1787" max="1787" width="106.5703125" bestFit="1" customWidth="1"/>
    <col min="1788" max="1789" width="15.5703125" customWidth="1"/>
    <col min="2043" max="2043" width="106.5703125" bestFit="1" customWidth="1"/>
    <col min="2044" max="2045" width="15.5703125" customWidth="1"/>
    <col min="2299" max="2299" width="106.5703125" bestFit="1" customWidth="1"/>
    <col min="2300" max="2301" width="15.5703125" customWidth="1"/>
    <col min="2555" max="2555" width="106.5703125" bestFit="1" customWidth="1"/>
    <col min="2556" max="2557" width="15.5703125" customWidth="1"/>
    <col min="2811" max="2811" width="106.5703125" bestFit="1" customWidth="1"/>
    <col min="2812" max="2813" width="15.5703125" customWidth="1"/>
    <col min="3067" max="3067" width="106.5703125" bestFit="1" customWidth="1"/>
    <col min="3068" max="3069" width="15.5703125" customWidth="1"/>
    <col min="3323" max="3323" width="106.5703125" bestFit="1" customWidth="1"/>
    <col min="3324" max="3325" width="15.5703125" customWidth="1"/>
    <col min="3579" max="3579" width="106.5703125" bestFit="1" customWidth="1"/>
    <col min="3580" max="3581" width="15.5703125" customWidth="1"/>
    <col min="3835" max="3835" width="106.5703125" bestFit="1" customWidth="1"/>
    <col min="3836" max="3837" width="15.5703125" customWidth="1"/>
    <col min="4091" max="4091" width="106.5703125" bestFit="1" customWidth="1"/>
    <col min="4092" max="4093" width="15.5703125" customWidth="1"/>
    <col min="4347" max="4347" width="106.5703125" bestFit="1" customWidth="1"/>
    <col min="4348" max="4349" width="15.5703125" customWidth="1"/>
    <col min="4603" max="4603" width="106.5703125" bestFit="1" customWidth="1"/>
    <col min="4604" max="4605" width="15.5703125" customWidth="1"/>
    <col min="4859" max="4859" width="106.5703125" bestFit="1" customWidth="1"/>
    <col min="4860" max="4861" width="15.5703125" customWidth="1"/>
    <col min="5115" max="5115" width="106.5703125" bestFit="1" customWidth="1"/>
    <col min="5116" max="5117" width="15.5703125" customWidth="1"/>
    <col min="5371" max="5371" width="106.5703125" bestFit="1" customWidth="1"/>
    <col min="5372" max="5373" width="15.5703125" customWidth="1"/>
    <col min="5627" max="5627" width="106.5703125" bestFit="1" customWidth="1"/>
    <col min="5628" max="5629" width="15.5703125" customWidth="1"/>
    <col min="5883" max="5883" width="106.5703125" bestFit="1" customWidth="1"/>
    <col min="5884" max="5885" width="15.5703125" customWidth="1"/>
    <col min="6139" max="6139" width="106.5703125" bestFit="1" customWidth="1"/>
    <col min="6140" max="6141" width="15.5703125" customWidth="1"/>
    <col min="6395" max="6395" width="106.5703125" bestFit="1" customWidth="1"/>
    <col min="6396" max="6397" width="15.5703125" customWidth="1"/>
    <col min="6651" max="6651" width="106.5703125" bestFit="1" customWidth="1"/>
    <col min="6652" max="6653" width="15.5703125" customWidth="1"/>
    <col min="6907" max="6907" width="106.5703125" bestFit="1" customWidth="1"/>
    <col min="6908" max="6909" width="15.5703125" customWidth="1"/>
    <col min="7163" max="7163" width="106.5703125" bestFit="1" customWidth="1"/>
    <col min="7164" max="7165" width="15.5703125" customWidth="1"/>
    <col min="7419" max="7419" width="106.5703125" bestFit="1" customWidth="1"/>
    <col min="7420" max="7421" width="15.5703125" customWidth="1"/>
    <col min="7675" max="7675" width="106.5703125" bestFit="1" customWidth="1"/>
    <col min="7676" max="7677" width="15.5703125" customWidth="1"/>
    <col min="7931" max="7931" width="106.5703125" bestFit="1" customWidth="1"/>
    <col min="7932" max="7933" width="15.5703125" customWidth="1"/>
    <col min="8187" max="8187" width="106.5703125" bestFit="1" customWidth="1"/>
    <col min="8188" max="8189" width="15.5703125" customWidth="1"/>
    <col min="8443" max="8443" width="106.5703125" bestFit="1" customWidth="1"/>
    <col min="8444" max="8445" width="15.5703125" customWidth="1"/>
    <col min="8699" max="8699" width="106.5703125" bestFit="1" customWidth="1"/>
    <col min="8700" max="8701" width="15.5703125" customWidth="1"/>
    <col min="8955" max="8955" width="106.5703125" bestFit="1" customWidth="1"/>
    <col min="8956" max="8957" width="15.5703125" customWidth="1"/>
    <col min="9211" max="9211" width="106.5703125" bestFit="1" customWidth="1"/>
    <col min="9212" max="9213" width="15.5703125" customWidth="1"/>
    <col min="9467" max="9467" width="106.5703125" bestFit="1" customWidth="1"/>
    <col min="9468" max="9469" width="15.5703125" customWidth="1"/>
    <col min="9723" max="9723" width="106.5703125" bestFit="1" customWidth="1"/>
    <col min="9724" max="9725" width="15.5703125" customWidth="1"/>
    <col min="9979" max="9979" width="106.5703125" bestFit="1" customWidth="1"/>
    <col min="9980" max="9981" width="15.5703125" customWidth="1"/>
    <col min="10235" max="10235" width="106.5703125" bestFit="1" customWidth="1"/>
    <col min="10236" max="10237" width="15.5703125" customWidth="1"/>
    <col min="10491" max="10491" width="106.5703125" bestFit="1" customWidth="1"/>
    <col min="10492" max="10493" width="15.5703125" customWidth="1"/>
    <col min="10747" max="10747" width="106.5703125" bestFit="1" customWidth="1"/>
    <col min="10748" max="10749" width="15.5703125" customWidth="1"/>
    <col min="11003" max="11003" width="106.5703125" bestFit="1" customWidth="1"/>
    <col min="11004" max="11005" width="15.5703125" customWidth="1"/>
    <col min="11259" max="11259" width="106.5703125" bestFit="1" customWidth="1"/>
    <col min="11260" max="11261" width="15.5703125" customWidth="1"/>
    <col min="11515" max="11515" width="106.5703125" bestFit="1" customWidth="1"/>
    <col min="11516" max="11517" width="15.5703125" customWidth="1"/>
    <col min="11771" max="11771" width="106.5703125" bestFit="1" customWidth="1"/>
    <col min="11772" max="11773" width="15.5703125" customWidth="1"/>
    <col min="12027" max="12027" width="106.5703125" bestFit="1" customWidth="1"/>
    <col min="12028" max="12029" width="15.5703125" customWidth="1"/>
    <col min="12283" max="12283" width="106.5703125" bestFit="1" customWidth="1"/>
    <col min="12284" max="12285" width="15.5703125" customWidth="1"/>
    <col min="12539" max="12539" width="106.5703125" bestFit="1" customWidth="1"/>
    <col min="12540" max="12541" width="15.5703125" customWidth="1"/>
    <col min="12795" max="12795" width="106.5703125" bestFit="1" customWidth="1"/>
    <col min="12796" max="12797" width="15.5703125" customWidth="1"/>
    <col min="13051" max="13051" width="106.5703125" bestFit="1" customWidth="1"/>
    <col min="13052" max="13053" width="15.5703125" customWidth="1"/>
    <col min="13307" max="13307" width="106.5703125" bestFit="1" customWidth="1"/>
    <col min="13308" max="13309" width="15.5703125" customWidth="1"/>
    <col min="13563" max="13563" width="106.5703125" bestFit="1" customWidth="1"/>
    <col min="13564" max="13565" width="15.5703125" customWidth="1"/>
    <col min="13819" max="13819" width="106.5703125" bestFit="1" customWidth="1"/>
    <col min="13820" max="13821" width="15.5703125" customWidth="1"/>
    <col min="14075" max="14075" width="106.5703125" bestFit="1" customWidth="1"/>
    <col min="14076" max="14077" width="15.5703125" customWidth="1"/>
    <col min="14331" max="14331" width="106.5703125" bestFit="1" customWidth="1"/>
    <col min="14332" max="14333" width="15.5703125" customWidth="1"/>
    <col min="14587" max="14587" width="106.5703125" bestFit="1" customWidth="1"/>
    <col min="14588" max="14589" width="15.5703125" customWidth="1"/>
    <col min="14843" max="14843" width="106.5703125" bestFit="1" customWidth="1"/>
    <col min="14844" max="14845" width="15.5703125" customWidth="1"/>
    <col min="15099" max="15099" width="106.5703125" bestFit="1" customWidth="1"/>
    <col min="15100" max="15101" width="15.5703125" customWidth="1"/>
    <col min="15355" max="15355" width="106.5703125" bestFit="1" customWidth="1"/>
    <col min="15356" max="15357" width="15.5703125" customWidth="1"/>
    <col min="15611" max="15611" width="106.5703125" bestFit="1" customWidth="1"/>
    <col min="15612" max="15613" width="15.5703125" customWidth="1"/>
    <col min="15867" max="15867" width="106.5703125" bestFit="1" customWidth="1"/>
    <col min="15868" max="15869" width="15.5703125" customWidth="1"/>
    <col min="16123" max="16123" width="106.5703125" bestFit="1" customWidth="1"/>
    <col min="16124" max="16125" width="15.5703125" customWidth="1"/>
  </cols>
  <sheetData>
    <row r="1" spans="1:5" ht="26.25">
      <c r="A1" s="144" t="s">
        <v>6</v>
      </c>
      <c r="B1" s="303"/>
      <c r="C1" s="120"/>
    </row>
    <row r="2" spans="1:5" ht="18">
      <c r="A2" s="3"/>
      <c r="B2" s="304"/>
      <c r="C2" s="122"/>
    </row>
    <row r="3" spans="1:5" ht="18">
      <c r="A3" s="3"/>
      <c r="B3" s="304"/>
      <c r="C3" s="122"/>
    </row>
    <row r="4" spans="1:5" ht="26.25">
      <c r="A4" s="4" t="s">
        <v>89</v>
      </c>
      <c r="B4" s="305"/>
      <c r="C4" s="124"/>
    </row>
    <row r="5" spans="1:5">
      <c r="A5" s="5"/>
      <c r="B5" s="290"/>
      <c r="C5" s="126"/>
    </row>
    <row r="6" spans="1:5">
      <c r="A6" s="5"/>
      <c r="B6" s="129"/>
      <c r="C6" s="128"/>
    </row>
    <row r="7" spans="1:5" ht="15.75">
      <c r="A7" s="8" t="s">
        <v>9</v>
      </c>
      <c r="B7" s="306">
        <v>2022</v>
      </c>
      <c r="C7" s="312">
        <v>2021</v>
      </c>
    </row>
    <row r="8" spans="1:5">
      <c r="A8" s="5" t="s">
        <v>27</v>
      </c>
      <c r="B8" s="129">
        <f>+[3]GB!$C8</f>
        <v>127338</v>
      </c>
      <c r="C8" s="128">
        <v>110323</v>
      </c>
      <c r="D8" s="221"/>
      <c r="E8" s="222"/>
    </row>
    <row r="9" spans="1:5">
      <c r="A9" s="5" t="s">
        <v>26</v>
      </c>
      <c r="B9" s="129">
        <f>+[3]GB!$C9</f>
        <v>33330</v>
      </c>
      <c r="C9" s="128">
        <v>29611</v>
      </c>
      <c r="D9" s="221"/>
      <c r="E9" s="222"/>
    </row>
    <row r="10" spans="1:5">
      <c r="A10" s="5" t="s">
        <v>21</v>
      </c>
      <c r="B10" s="129">
        <f>+[3]GB!$C10</f>
        <v>-7461</v>
      </c>
      <c r="C10" s="128">
        <v>-10425</v>
      </c>
      <c r="D10" s="221"/>
      <c r="E10" s="222"/>
    </row>
    <row r="11" spans="1:5">
      <c r="A11" s="5" t="s">
        <v>133</v>
      </c>
      <c r="B11" s="129">
        <f>+[3]GB!$C11</f>
        <v>17712</v>
      </c>
      <c r="C11" s="128">
        <v>11494</v>
      </c>
      <c r="D11" s="221"/>
      <c r="E11" s="222"/>
    </row>
    <row r="12" spans="1:5">
      <c r="A12" s="5" t="s">
        <v>18</v>
      </c>
      <c r="B12" s="129">
        <f>+[3]GB!$C12</f>
        <v>90419</v>
      </c>
      <c r="C12" s="128">
        <v>80892</v>
      </c>
      <c r="D12" s="221"/>
      <c r="E12" s="222"/>
    </row>
    <row r="13" spans="1:5">
      <c r="A13" s="5" t="s">
        <v>134</v>
      </c>
      <c r="B13" s="129">
        <f>+[3]GB!$C13</f>
        <v>-305</v>
      </c>
      <c r="C13" s="128">
        <v>389</v>
      </c>
      <c r="D13" s="221"/>
      <c r="E13" s="222"/>
    </row>
    <row r="14" spans="1:5">
      <c r="A14" s="5" t="s">
        <v>135</v>
      </c>
      <c r="B14" s="129">
        <f>+[3]GB!$C14</f>
        <v>0</v>
      </c>
      <c r="C14" s="128">
        <v>0</v>
      </c>
      <c r="D14" s="221"/>
      <c r="E14" s="222"/>
    </row>
    <row r="15" spans="1:5">
      <c r="A15" s="5" t="s">
        <v>136</v>
      </c>
      <c r="B15" s="129">
        <f>+[3]GB!$C15</f>
        <v>-192562</v>
      </c>
      <c r="C15" s="128">
        <v>-17903</v>
      </c>
      <c r="D15" s="221"/>
      <c r="E15" s="222"/>
    </row>
    <row r="16" spans="1:5">
      <c r="A16" s="5" t="s">
        <v>137</v>
      </c>
      <c r="B16" s="129">
        <f>+[3]GB!$C16</f>
        <v>-1071</v>
      </c>
      <c r="C16" s="128">
        <v>3369</v>
      </c>
      <c r="D16" s="221"/>
      <c r="E16" s="222"/>
    </row>
    <row r="17" spans="1:5">
      <c r="A17" s="5" t="s">
        <v>138</v>
      </c>
      <c r="B17" s="129">
        <f>+[3]GB!$C17</f>
        <v>-103366</v>
      </c>
      <c r="C17" s="128">
        <v>-23214</v>
      </c>
      <c r="D17" s="221"/>
      <c r="E17" s="222"/>
    </row>
    <row r="18" spans="1:5">
      <c r="A18" s="5" t="s">
        <v>139</v>
      </c>
      <c r="B18" s="129">
        <f>+[3]GB!$C18</f>
        <v>-13957</v>
      </c>
      <c r="C18" s="128">
        <v>-1790</v>
      </c>
      <c r="D18" s="221"/>
      <c r="E18" s="222"/>
    </row>
    <row r="19" spans="1:5">
      <c r="A19" s="5" t="s">
        <v>140</v>
      </c>
      <c r="B19" s="129">
        <f>+[3]GB!$C19</f>
        <v>31688</v>
      </c>
      <c r="C19" s="128">
        <v>-3046</v>
      </c>
      <c r="D19" s="221"/>
      <c r="E19" s="222"/>
    </row>
    <row r="20" spans="1:5">
      <c r="A20" s="5" t="s">
        <v>141</v>
      </c>
      <c r="B20" s="129">
        <f>+[3]GB!$C20</f>
        <v>58786</v>
      </c>
      <c r="C20" s="128">
        <v>15511</v>
      </c>
      <c r="D20" s="221"/>
      <c r="E20" s="222"/>
    </row>
    <row r="21" spans="1:5">
      <c r="A21" s="5" t="s">
        <v>142</v>
      </c>
      <c r="B21" s="129">
        <f>+[3]GB!$C21</f>
        <v>987</v>
      </c>
      <c r="C21" s="128">
        <v>3953</v>
      </c>
      <c r="D21" s="221"/>
      <c r="E21" s="222"/>
    </row>
    <row r="22" spans="1:5">
      <c r="A22" s="5" t="s">
        <v>143</v>
      </c>
      <c r="B22" s="129">
        <f>+[3]GB!$C22</f>
        <v>-45789</v>
      </c>
      <c r="C22" s="128">
        <v>-44835</v>
      </c>
      <c r="D22" s="221"/>
      <c r="E22" s="222"/>
    </row>
    <row r="23" spans="1:5">
      <c r="A23" s="5" t="s">
        <v>144</v>
      </c>
      <c r="B23" s="129">
        <f>+[3]GB!$C23</f>
        <v>6360</v>
      </c>
      <c r="C23" s="128">
        <v>9587</v>
      </c>
      <c r="D23" s="221"/>
      <c r="E23" s="222"/>
    </row>
    <row r="24" spans="1:5">
      <c r="A24" s="139"/>
      <c r="B24" s="129"/>
      <c r="C24" s="128"/>
      <c r="D24" s="221"/>
      <c r="E24" s="222"/>
    </row>
    <row r="25" spans="1:5" ht="15.75">
      <c r="A25" s="10" t="s">
        <v>103</v>
      </c>
      <c r="B25" s="130">
        <f>SUM(B8:B23)</f>
        <v>2109</v>
      </c>
      <c r="C25" s="131">
        <v>163916</v>
      </c>
      <c r="D25" s="221"/>
      <c r="E25" s="222"/>
    </row>
    <row r="26" spans="1:5">
      <c r="A26" s="139"/>
      <c r="B26" s="129"/>
      <c r="C26" s="128"/>
      <c r="D26" s="221"/>
      <c r="E26" s="222"/>
    </row>
    <row r="27" spans="1:5">
      <c r="A27" s="5" t="s">
        <v>145</v>
      </c>
      <c r="B27" s="129">
        <f>+[3]GB!$C27</f>
        <v>2457</v>
      </c>
      <c r="C27" s="128">
        <v>1276</v>
      </c>
      <c r="D27" s="221"/>
      <c r="E27" s="222"/>
    </row>
    <row r="28" spans="1:5">
      <c r="A28" s="5" t="s">
        <v>146</v>
      </c>
      <c r="B28" s="129">
        <f>+[3]GB!$C28</f>
        <v>-102393</v>
      </c>
      <c r="C28" s="128">
        <v>-73972</v>
      </c>
      <c r="D28" s="221"/>
      <c r="E28" s="222"/>
    </row>
    <row r="29" spans="1:5">
      <c r="A29" s="5" t="s">
        <v>147</v>
      </c>
      <c r="B29" s="129">
        <f>+[3]GB!$C29</f>
        <v>0</v>
      </c>
      <c r="C29" s="128">
        <v>481</v>
      </c>
      <c r="D29" s="221"/>
      <c r="E29" s="222"/>
    </row>
    <row r="30" spans="1:5">
      <c r="A30" s="5" t="s">
        <v>148</v>
      </c>
      <c r="B30" s="129">
        <f>+[3]GB!$C31</f>
        <v>13763</v>
      </c>
      <c r="C30" s="128">
        <v>2888</v>
      </c>
      <c r="D30" s="221"/>
      <c r="E30" s="222"/>
    </row>
    <row r="31" spans="1:5">
      <c r="A31" s="5" t="s">
        <v>149</v>
      </c>
      <c r="B31" s="129">
        <f>+[3]GB!$C32</f>
        <v>-2608</v>
      </c>
      <c r="C31" s="128">
        <v>-4282</v>
      </c>
      <c r="D31" s="221"/>
      <c r="E31" s="222"/>
    </row>
    <row r="32" spans="1:5">
      <c r="A32" s="5" t="s">
        <v>113</v>
      </c>
      <c r="B32" s="129">
        <f>+[3]GB!$C33</f>
        <v>475</v>
      </c>
      <c r="C32" s="128">
        <v>710</v>
      </c>
      <c r="D32" s="221"/>
      <c r="E32" s="222"/>
    </row>
    <row r="33" spans="1:5">
      <c r="A33" s="5" t="s">
        <v>114</v>
      </c>
      <c r="B33" s="129">
        <f>+[3]GB!$C34</f>
        <v>-992</v>
      </c>
      <c r="C33" s="128">
        <v>-2193</v>
      </c>
      <c r="D33" s="221"/>
      <c r="E33" s="222"/>
    </row>
    <row r="34" spans="1:5">
      <c r="A34" s="5" t="s">
        <v>150</v>
      </c>
      <c r="B34" s="129">
        <f>+[3]GB!$C35</f>
        <v>882</v>
      </c>
      <c r="C34" s="128">
        <v>733</v>
      </c>
      <c r="D34" s="221"/>
      <c r="E34" s="222"/>
    </row>
    <row r="35" spans="1:5">
      <c r="A35" s="5" t="s">
        <v>151</v>
      </c>
      <c r="B35" s="129">
        <f>+[3]GB!$C36</f>
        <v>0</v>
      </c>
      <c r="C35" s="128">
        <v>0</v>
      </c>
      <c r="D35" s="221"/>
      <c r="E35" s="222"/>
    </row>
    <row r="36" spans="1:5">
      <c r="A36" s="5" t="s">
        <v>152</v>
      </c>
      <c r="B36" s="129">
        <f>+[3]GB!$C37</f>
        <v>-621</v>
      </c>
      <c r="C36" s="128">
        <v>-2030</v>
      </c>
      <c r="D36" s="221"/>
      <c r="E36" s="222"/>
    </row>
    <row r="37" spans="1:5">
      <c r="A37" s="139"/>
      <c r="B37" s="129"/>
      <c r="C37" s="128"/>
      <c r="D37" s="221"/>
      <c r="E37" s="222"/>
    </row>
    <row r="38" spans="1:5" ht="15.75">
      <c r="A38" s="10" t="s">
        <v>119</v>
      </c>
      <c r="B38" s="130">
        <f>SUM(B27:B37)</f>
        <v>-89037</v>
      </c>
      <c r="C38" s="131">
        <v>-76389</v>
      </c>
      <c r="D38" s="221"/>
      <c r="E38" s="222"/>
    </row>
    <row r="39" spans="1:5">
      <c r="A39" s="139"/>
      <c r="B39" s="129"/>
      <c r="C39" s="128"/>
      <c r="D39" s="221"/>
      <c r="E39" s="222"/>
    </row>
    <row r="40" spans="1:5">
      <c r="A40" s="5" t="s">
        <v>153</v>
      </c>
      <c r="B40" s="129">
        <f>+[3]GB!$C43</f>
        <v>-21241</v>
      </c>
      <c r="C40" s="128">
        <v>-7230</v>
      </c>
      <c r="D40" s="221"/>
      <c r="E40" s="222"/>
    </row>
    <row r="41" spans="1:5">
      <c r="A41" s="5" t="s">
        <v>154</v>
      </c>
      <c r="B41" s="129">
        <f>+[3]GB!$C44</f>
        <v>-8791</v>
      </c>
      <c r="C41" s="128">
        <v>-11924</v>
      </c>
      <c r="D41" s="221"/>
      <c r="E41" s="222"/>
    </row>
    <row r="42" spans="1:5">
      <c r="A42" s="5" t="s">
        <v>123</v>
      </c>
      <c r="B42" s="129">
        <f>+[3]GB!$C45</f>
        <v>13318</v>
      </c>
      <c r="C42" s="128">
        <v>9893</v>
      </c>
      <c r="D42" s="221"/>
      <c r="E42" s="222"/>
    </row>
    <row r="43" spans="1:5">
      <c r="A43" s="5" t="s">
        <v>155</v>
      </c>
      <c r="B43" s="129">
        <f>+[3]GB!$C46</f>
        <v>-38169</v>
      </c>
      <c r="C43" s="128">
        <v>-14395</v>
      </c>
      <c r="D43" s="221"/>
      <c r="E43" s="222"/>
    </row>
    <row r="44" spans="1:5">
      <c r="A44" s="5" t="s">
        <v>156</v>
      </c>
      <c r="B44" s="129">
        <f>+[3]GB!$C47</f>
        <v>-17091</v>
      </c>
      <c r="C44" s="128">
        <v>-16917</v>
      </c>
      <c r="D44" s="221"/>
      <c r="E44" s="222"/>
    </row>
    <row r="45" spans="1:5">
      <c r="A45" s="5" t="s">
        <v>157</v>
      </c>
      <c r="B45" s="129">
        <f>+[3]GB!$C48</f>
        <v>-3866</v>
      </c>
      <c r="C45" s="128">
        <v>-2852</v>
      </c>
      <c r="D45" s="221"/>
      <c r="E45" s="222"/>
    </row>
    <row r="46" spans="1:5">
      <c r="A46" s="5"/>
      <c r="B46" s="129"/>
      <c r="C46" s="128"/>
      <c r="D46" s="221"/>
      <c r="E46" s="222"/>
    </row>
    <row r="47" spans="1:5" ht="15.75">
      <c r="A47" s="10" t="s">
        <v>126</v>
      </c>
      <c r="B47" s="130">
        <f>SUM(B40:B46)</f>
        <v>-75840</v>
      </c>
      <c r="C47" s="131">
        <v>-43425</v>
      </c>
      <c r="D47" s="221"/>
      <c r="E47" s="222"/>
    </row>
    <row r="48" spans="1:5" ht="15.75">
      <c r="A48" s="139"/>
      <c r="B48" s="307"/>
      <c r="C48" s="313"/>
      <c r="D48" s="221"/>
      <c r="E48" s="222"/>
    </row>
    <row r="49" spans="1:5">
      <c r="A49" s="5" t="s">
        <v>127</v>
      </c>
      <c r="B49" s="129">
        <f>+[3]GB!$C54</f>
        <v>-162768</v>
      </c>
      <c r="C49" s="128">
        <v>44102</v>
      </c>
      <c r="D49" s="221"/>
      <c r="E49" s="222"/>
    </row>
    <row r="50" spans="1:5">
      <c r="A50" s="5" t="s">
        <v>128</v>
      </c>
      <c r="B50" s="129">
        <f>+[3]GB!$C55</f>
        <v>4252</v>
      </c>
      <c r="C50" s="128">
        <v>8353</v>
      </c>
      <c r="D50" s="221"/>
      <c r="E50" s="222"/>
    </row>
    <row r="51" spans="1:5">
      <c r="A51" s="5" t="s">
        <v>129</v>
      </c>
      <c r="B51" s="129">
        <f>+[3]GB!$C56</f>
        <v>403</v>
      </c>
      <c r="C51" s="128">
        <v>2716</v>
      </c>
      <c r="D51" s="221"/>
      <c r="E51" s="222"/>
    </row>
    <row r="52" spans="1:5">
      <c r="A52" s="5" t="s">
        <v>130</v>
      </c>
      <c r="B52" s="129">
        <f>+[3]GB!$C57</f>
        <v>386683</v>
      </c>
      <c r="C52" s="128">
        <v>331512</v>
      </c>
      <c r="D52" s="221"/>
      <c r="E52" s="222"/>
    </row>
    <row r="53" spans="1:5" ht="15.75">
      <c r="A53" s="13" t="s">
        <v>131</v>
      </c>
      <c r="B53" s="307">
        <f>SUM(B49:B52)</f>
        <v>228570</v>
      </c>
      <c r="C53" s="313">
        <v>386683</v>
      </c>
      <c r="D53" s="221"/>
      <c r="E53" s="222"/>
    </row>
    <row r="54" spans="1:5" ht="15.75">
      <c r="A54" s="5"/>
      <c r="B54" s="308"/>
      <c r="C54" s="314"/>
      <c r="E54" s="222"/>
    </row>
    <row r="55" spans="1:5" ht="15.75">
      <c r="A55" s="17"/>
      <c r="B55" s="308"/>
      <c r="C55" s="314"/>
      <c r="E55" s="222"/>
    </row>
    <row r="56" spans="1:5">
      <c r="A56"/>
      <c r="B56" s="309"/>
      <c r="C56" s="315"/>
    </row>
    <row r="57" spans="1:5">
      <c r="A57"/>
      <c r="B57" s="309"/>
      <c r="C57" s="315"/>
    </row>
    <row r="58" spans="1:5">
      <c r="A58"/>
      <c r="B58" s="309"/>
      <c r="C58" s="315"/>
    </row>
    <row r="59" spans="1:5">
      <c r="A59"/>
      <c r="B59" s="309"/>
      <c r="C59" s="315"/>
    </row>
    <row r="60" spans="1:5">
      <c r="A60"/>
      <c r="B60" s="309"/>
      <c r="C60" s="315"/>
    </row>
    <row r="61" spans="1:5">
      <c r="A61"/>
      <c r="B61" s="309"/>
      <c r="C61" s="315"/>
    </row>
    <row r="62" spans="1:5">
      <c r="A62"/>
      <c r="B62" s="309"/>
      <c r="C62" s="315"/>
    </row>
    <row r="63" spans="1:5">
      <c r="A63"/>
      <c r="B63" s="309"/>
      <c r="C63" s="315"/>
    </row>
    <row r="64" spans="1:5">
      <c r="A64"/>
      <c r="B64" s="309"/>
      <c r="C64" s="315"/>
    </row>
    <row r="65" spans="1:3">
      <c r="A65"/>
      <c r="B65" s="309"/>
      <c r="C65" s="315"/>
    </row>
    <row r="66" spans="1:3">
      <c r="A66"/>
      <c r="B66" s="309"/>
      <c r="C66" s="315"/>
    </row>
    <row r="67" spans="1:3">
      <c r="A67"/>
      <c r="B67" s="309"/>
      <c r="C67" s="315"/>
    </row>
    <row r="68" spans="1:3">
      <c r="A68"/>
      <c r="B68" s="309"/>
      <c r="C68" s="315"/>
    </row>
    <row r="69" spans="1:3">
      <c r="A69"/>
      <c r="B69" s="309"/>
      <c r="C69" s="315"/>
    </row>
    <row r="70" spans="1:3">
      <c r="A70"/>
      <c r="B70" s="309"/>
      <c r="C70" s="315"/>
    </row>
    <row r="71" spans="1:3">
      <c r="A71"/>
      <c r="B71" s="309"/>
      <c r="C71" s="315"/>
    </row>
    <row r="72" spans="1:3">
      <c r="A72"/>
      <c r="B72" s="309"/>
      <c r="C72" s="315"/>
    </row>
    <row r="73" spans="1:3">
      <c r="A73"/>
      <c r="B73" s="309"/>
      <c r="C73" s="315"/>
    </row>
    <row r="74" spans="1:3">
      <c r="A74"/>
      <c r="B74" s="309"/>
      <c r="C74" s="315"/>
    </row>
    <row r="75" spans="1:3">
      <c r="A75"/>
      <c r="B75" s="309"/>
      <c r="C75" s="315"/>
    </row>
    <row r="76" spans="1:3">
      <c r="A76"/>
      <c r="B76" s="309"/>
      <c r="C76" s="315"/>
    </row>
    <row r="77" spans="1:3">
      <c r="A77"/>
      <c r="B77" s="309"/>
      <c r="C77" s="315"/>
    </row>
    <row r="78" spans="1:3">
      <c r="A78"/>
      <c r="B78" s="309"/>
      <c r="C78" s="315"/>
    </row>
    <row r="79" spans="1:3">
      <c r="A79"/>
      <c r="B79" s="309"/>
      <c r="C79" s="315"/>
    </row>
    <row r="80" spans="1:3">
      <c r="A80"/>
      <c r="B80" s="309"/>
      <c r="C80" s="315"/>
    </row>
    <row r="81" spans="1:3">
      <c r="A81"/>
      <c r="B81" s="309"/>
      <c r="C81" s="315"/>
    </row>
    <row r="82" spans="1:3">
      <c r="A82"/>
      <c r="B82" s="309"/>
      <c r="C82" s="315"/>
    </row>
    <row r="83" spans="1:3">
      <c r="A83"/>
      <c r="B83" s="309"/>
      <c r="C83" s="315"/>
    </row>
    <row r="84" spans="1:3">
      <c r="A84"/>
      <c r="B84" s="309"/>
      <c r="C84" s="315"/>
    </row>
    <row r="85" spans="1:3">
      <c r="A85"/>
      <c r="B85" s="309"/>
      <c r="C85" s="315"/>
    </row>
    <row r="86" spans="1:3">
      <c r="A86"/>
      <c r="B86" s="309"/>
      <c r="C86" s="315"/>
    </row>
    <row r="87" spans="1:3">
      <c r="A87"/>
      <c r="B87" s="309"/>
      <c r="C87" s="315"/>
    </row>
    <row r="88" spans="1:3">
      <c r="A88"/>
      <c r="B88" s="309"/>
      <c r="C88" s="315"/>
    </row>
    <row r="89" spans="1:3">
      <c r="A89"/>
      <c r="B89" s="309"/>
      <c r="C89" s="315"/>
    </row>
    <row r="90" spans="1:3">
      <c r="A90"/>
      <c r="B90" s="309"/>
      <c r="C90" s="315"/>
    </row>
    <row r="91" spans="1:3">
      <c r="A91"/>
      <c r="B91" s="309"/>
      <c r="C91" s="315"/>
    </row>
    <row r="92" spans="1:3">
      <c r="A92"/>
      <c r="B92" s="309"/>
      <c r="C92" s="315"/>
    </row>
    <row r="93" spans="1:3">
      <c r="A93"/>
      <c r="B93" s="309"/>
      <c r="C93" s="315"/>
    </row>
    <row r="94" spans="1:3">
      <c r="A94"/>
      <c r="B94" s="309"/>
      <c r="C94" s="315"/>
    </row>
    <row r="95" spans="1:3">
      <c r="A95"/>
      <c r="B95" s="309"/>
      <c r="C95" s="315"/>
    </row>
    <row r="96" spans="1:3">
      <c r="A96"/>
      <c r="B96" s="309"/>
      <c r="C96" s="315"/>
    </row>
    <row r="97" spans="1:3">
      <c r="A97"/>
      <c r="B97" s="309"/>
      <c r="C97" s="315"/>
    </row>
    <row r="98" spans="1:3">
      <c r="A98"/>
      <c r="B98" s="309"/>
      <c r="C98" s="315"/>
    </row>
    <row r="99" spans="1:3">
      <c r="A99"/>
      <c r="B99" s="309"/>
      <c r="C99" s="315"/>
    </row>
    <row r="100" spans="1:3">
      <c r="A100"/>
      <c r="B100" s="309"/>
      <c r="C100" s="315"/>
    </row>
    <row r="101" spans="1:3">
      <c r="A101" s="18"/>
      <c r="B101" s="310"/>
      <c r="C101" s="316"/>
    </row>
    <row r="102" spans="1:3">
      <c r="A102" s="18"/>
      <c r="B102" s="310"/>
      <c r="C102" s="316"/>
    </row>
    <row r="103" spans="1:3">
      <c r="A103" s="18"/>
    </row>
    <row r="104" spans="1:3">
      <c r="A104" s="18"/>
    </row>
    <row r="105" spans="1:3">
      <c r="A105" s="18"/>
    </row>
  </sheetData>
  <pageMargins left="0.70866141732283472" right="0.70866141732283472" top="0.78740157480314965" bottom="0.78740157480314965" header="0.31496062992125984" footer="0.31496062992125984"/>
  <pageSetup scale="65" orientation="portrait" r:id="rId1"/>
  <customProperties>
    <customPr name="_pios_id" r:id="rId2"/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N113"/>
  <sheetViews>
    <sheetView showGridLines="0" zoomScale="80" zoomScaleNormal="80" workbookViewId="0">
      <selection activeCell="A47" sqref="A47:XFD47"/>
    </sheetView>
  </sheetViews>
  <sheetFormatPr baseColWidth="10" defaultColWidth="11.42578125" defaultRowHeight="12.75"/>
  <cols>
    <col min="1" max="1" width="106.5703125" style="19" bestFit="1" customWidth="1"/>
    <col min="2" max="3" width="15.5703125" style="135" customWidth="1"/>
    <col min="4" max="5" width="8.85546875" style="19" customWidth="1"/>
    <col min="6" max="7" width="8.85546875" style="20" customWidth="1"/>
    <col min="8" max="9" width="8.85546875" style="19" customWidth="1"/>
    <col min="10" max="10" width="2.42578125" style="19" customWidth="1"/>
    <col min="11" max="11" width="11.42578125" style="19"/>
    <col min="12" max="13" width="11.42578125" style="2"/>
    <col min="14" max="16384" width="11.42578125" style="19"/>
  </cols>
  <sheetData>
    <row r="1" spans="1:13" s="2" customFormat="1" ht="26.25">
      <c r="A1" s="1" t="s">
        <v>88</v>
      </c>
      <c r="B1" s="119"/>
      <c r="C1" s="120"/>
    </row>
    <row r="2" spans="1:13" s="2" customFormat="1" ht="18">
      <c r="A2" s="3"/>
      <c r="B2" s="121"/>
      <c r="C2" s="122"/>
    </row>
    <row r="3" spans="1:13" s="2" customFormat="1" ht="18">
      <c r="A3" s="3"/>
      <c r="B3" s="121"/>
      <c r="C3" s="122"/>
    </row>
    <row r="4" spans="1:13" s="2" customFormat="1" ht="26.25">
      <c r="A4" s="4" t="s">
        <v>89</v>
      </c>
      <c r="B4" s="123"/>
      <c r="C4" s="124"/>
    </row>
    <row r="5" spans="1:13" s="7" customFormat="1" ht="15">
      <c r="A5" s="5"/>
      <c r="B5" s="125"/>
      <c r="C5" s="12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7" customFormat="1" ht="15">
      <c r="A6" s="5"/>
      <c r="B6" s="127"/>
      <c r="C6" s="128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7" customFormat="1" ht="15.75">
      <c r="A7" s="8" t="s">
        <v>9</v>
      </c>
      <c r="B7" s="137">
        <v>2019</v>
      </c>
      <c r="C7" s="138">
        <v>2018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7" customFormat="1" ht="15">
      <c r="A8" s="5" t="s">
        <v>27</v>
      </c>
      <c r="B8" s="129">
        <v>58500</v>
      </c>
      <c r="C8" s="128">
        <v>23917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7" customFormat="1" ht="15">
      <c r="A9" s="5" t="s">
        <v>90</v>
      </c>
      <c r="B9" s="129">
        <v>81851</v>
      </c>
      <c r="C9" s="128">
        <v>104491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7" customFormat="1" ht="15">
      <c r="A10" s="9" t="s">
        <v>91</v>
      </c>
      <c r="B10" s="129">
        <v>1791</v>
      </c>
      <c r="C10" s="128">
        <v>-41305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7" customFormat="1" ht="15">
      <c r="A11" s="5" t="s">
        <v>92</v>
      </c>
      <c r="B11" s="129">
        <v>-2736</v>
      </c>
      <c r="C11" s="128">
        <v>-957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7" customFormat="1" ht="15">
      <c r="A12" s="5" t="s">
        <v>93</v>
      </c>
      <c r="B12" s="129">
        <v>-138</v>
      </c>
      <c r="C12" s="128">
        <v>-455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s="12" customFormat="1" ht="15.75">
      <c r="A13" s="10" t="s">
        <v>94</v>
      </c>
      <c r="B13" s="130">
        <f>SUM(B8:B12)</f>
        <v>139268</v>
      </c>
      <c r="C13" s="131">
        <v>85691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7" customFormat="1" ht="15">
      <c r="A14" s="9" t="s">
        <v>95</v>
      </c>
      <c r="B14" s="129">
        <v>-1215</v>
      </c>
      <c r="C14" s="128">
        <v>-50834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s="7" customFormat="1" ht="15">
      <c r="A15" s="5" t="s">
        <v>96</v>
      </c>
      <c r="B15" s="129">
        <v>30626</v>
      </c>
      <c r="C15" s="128">
        <v>-7522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7" customFormat="1" ht="15" customHeight="1">
      <c r="A16" s="5" t="s">
        <v>97</v>
      </c>
      <c r="B16" s="129">
        <v>-2347</v>
      </c>
      <c r="C16" s="128">
        <v>-6606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s="7" customFormat="1" ht="15">
      <c r="A17" s="5" t="s">
        <v>98</v>
      </c>
      <c r="B17" s="129">
        <v>-16138</v>
      </c>
      <c r="C17" s="128">
        <v>10320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s="7" customFormat="1" ht="16.350000000000001" customHeight="1">
      <c r="A18" s="5" t="s">
        <v>99</v>
      </c>
      <c r="B18" s="129">
        <v>0</v>
      </c>
      <c r="C18" s="128"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7" customFormat="1" ht="16.350000000000001" customHeight="1">
      <c r="A19" s="5" t="s">
        <v>100</v>
      </c>
      <c r="B19" s="129">
        <v>-11725</v>
      </c>
      <c r="C19" s="128">
        <v>35997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7" customFormat="1" ht="16.350000000000001" customHeight="1">
      <c r="A20" s="5" t="s">
        <v>101</v>
      </c>
      <c r="B20" s="129">
        <v>7720</v>
      </c>
      <c r="C20" s="128">
        <v>-4433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7" customFormat="1" ht="16.350000000000001" customHeight="1">
      <c r="A21" s="5" t="s">
        <v>102</v>
      </c>
      <c r="B21" s="129">
        <v>-1260</v>
      </c>
      <c r="C21" s="128">
        <v>-1260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7" customFormat="1" ht="16.350000000000001" customHeight="1">
      <c r="A22" s="10"/>
      <c r="B22" s="130">
        <f>SUM(B14:B21)</f>
        <v>5661</v>
      </c>
      <c r="C22" s="131">
        <v>-24338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7" customFormat="1" ht="16.350000000000001" customHeight="1">
      <c r="A23" s="10" t="s">
        <v>103</v>
      </c>
      <c r="B23" s="130">
        <f>B13+B22</f>
        <v>144929</v>
      </c>
      <c r="C23" s="131">
        <v>61353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7" customFormat="1" ht="16.350000000000001" customHeight="1">
      <c r="A24" s="5" t="s">
        <v>104</v>
      </c>
      <c r="B24" s="129">
        <v>9</v>
      </c>
      <c r="C24" s="128">
        <v>1778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7" customFormat="1" ht="16.350000000000001" customHeight="1">
      <c r="A25" s="5" t="s">
        <v>105</v>
      </c>
      <c r="B25" s="129">
        <v>-14447</v>
      </c>
      <c r="C25" s="128">
        <v>-13932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7" customFormat="1" ht="16.350000000000001" customHeight="1">
      <c r="A26" s="5" t="s">
        <v>106</v>
      </c>
      <c r="B26" s="129">
        <v>5654</v>
      </c>
      <c r="C26" s="128">
        <v>2263</v>
      </c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7" customFormat="1" ht="16.350000000000001" customHeight="1">
      <c r="A27" s="5" t="s">
        <v>107</v>
      </c>
      <c r="B27" s="129">
        <v>-76595</v>
      </c>
      <c r="C27" s="128">
        <v>-69203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7" customFormat="1" ht="16.350000000000001" customHeight="1">
      <c r="A28" s="5" t="s">
        <v>108</v>
      </c>
      <c r="B28" s="129">
        <v>531</v>
      </c>
      <c r="C28" s="128">
        <v>6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7" customFormat="1" ht="16.350000000000001" customHeight="1">
      <c r="A29" s="5" t="s">
        <v>109</v>
      </c>
      <c r="B29" s="129">
        <v>-749</v>
      </c>
      <c r="C29" s="128">
        <v>-843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7" customFormat="1" ht="16.350000000000001" customHeight="1">
      <c r="A30" s="5" t="s">
        <v>110</v>
      </c>
      <c r="B30" s="129"/>
      <c r="C30" s="128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7" customFormat="1" ht="16.350000000000001" customHeight="1">
      <c r="A31" s="5" t="s">
        <v>111</v>
      </c>
      <c r="B31" s="129">
        <v>0</v>
      </c>
      <c r="C31" s="128"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7" customFormat="1" ht="16.350000000000001" customHeight="1">
      <c r="A32" s="5" t="s">
        <v>112</v>
      </c>
      <c r="B32" s="129"/>
      <c r="C32" s="128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s="7" customFormat="1" ht="16.350000000000001" customHeight="1">
      <c r="A33" s="5" t="s">
        <v>111</v>
      </c>
      <c r="B33" s="129">
        <v>0</v>
      </c>
      <c r="C33" s="128">
        <v>0</v>
      </c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s="7" customFormat="1" ht="17.850000000000001" customHeight="1">
      <c r="A34" s="5" t="s">
        <v>112</v>
      </c>
      <c r="B34" s="129">
        <v>0</v>
      </c>
      <c r="C34" s="128">
        <v>-5650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s="7" customFormat="1" ht="17.850000000000001" customHeight="1">
      <c r="A35" s="5" t="s">
        <v>113</v>
      </c>
      <c r="B35" s="129">
        <v>12063</v>
      </c>
      <c r="C35" s="128">
        <v>681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7" customFormat="1" ht="17.850000000000001" customHeight="1">
      <c r="A36" s="5" t="s">
        <v>114</v>
      </c>
      <c r="B36" s="129">
        <v>-346</v>
      </c>
      <c r="C36" s="128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7" customFormat="1" ht="17.850000000000001" customHeight="1">
      <c r="A37" s="5" t="s">
        <v>115</v>
      </c>
      <c r="B37" s="129">
        <v>19990</v>
      </c>
      <c r="C37" s="128">
        <v>29979</v>
      </c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s="7" customFormat="1" ht="17.850000000000001" customHeight="1">
      <c r="A38" s="5" t="s">
        <v>116</v>
      </c>
      <c r="B38" s="129">
        <v>0</v>
      </c>
      <c r="C38" s="128">
        <v>-19990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s="7" customFormat="1" ht="17.850000000000001" customHeight="1">
      <c r="A39" s="5" t="s">
        <v>117</v>
      </c>
      <c r="B39" s="129">
        <v>0</v>
      </c>
      <c r="C39" s="128">
        <v>596</v>
      </c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s="7" customFormat="1" ht="17.850000000000001" customHeight="1">
      <c r="A40" s="5" t="s">
        <v>118</v>
      </c>
      <c r="B40" s="129">
        <v>-20116</v>
      </c>
      <c r="C40" s="128">
        <v>-16180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s="7" customFormat="1" ht="17.850000000000001" customHeight="1">
      <c r="A41" s="5" t="s">
        <v>93</v>
      </c>
      <c r="B41" s="129">
        <v>0</v>
      </c>
      <c r="C41" s="128"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s="7" customFormat="1" ht="17.850000000000001" customHeight="1">
      <c r="A42" s="10" t="s">
        <v>119</v>
      </c>
      <c r="B42" s="130">
        <f>SUM(B24:B41)</f>
        <v>-74006</v>
      </c>
      <c r="C42" s="131">
        <v>-90495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7" customFormat="1" ht="17.850000000000001" customHeight="1">
      <c r="A43" s="5" t="s">
        <v>120</v>
      </c>
      <c r="B43" s="129">
        <v>-5583</v>
      </c>
      <c r="C43" s="128">
        <v>-13360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s="7" customFormat="1" ht="17.850000000000001" customHeight="1">
      <c r="A44" s="5" t="s">
        <v>121</v>
      </c>
      <c r="B44" s="129">
        <v>-1983</v>
      </c>
      <c r="C44" s="128">
        <v>-2506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s="7" customFormat="1" ht="17.850000000000001" customHeight="1">
      <c r="A45" s="5" t="s">
        <v>122</v>
      </c>
      <c r="B45" s="129">
        <v>-26000</v>
      </c>
      <c r="C45" s="128">
        <v>0</v>
      </c>
      <c r="D45" s="5"/>
      <c r="E45" s="6"/>
      <c r="F45" s="6"/>
      <c r="G45" s="6"/>
      <c r="H45" s="6"/>
      <c r="I45" s="6"/>
      <c r="J45" s="6"/>
      <c r="K45" s="6"/>
      <c r="L45" s="6"/>
      <c r="M45" s="6"/>
    </row>
    <row r="46" spans="1:13" s="7" customFormat="1" ht="17.850000000000001" customHeight="1">
      <c r="A46" s="5" t="s">
        <v>123</v>
      </c>
      <c r="B46" s="129">
        <v>8230</v>
      </c>
      <c r="C46" s="128">
        <v>23702</v>
      </c>
      <c r="D46" s="5"/>
      <c r="E46" s="6"/>
      <c r="F46" s="6"/>
      <c r="G46" s="6"/>
      <c r="H46" s="6"/>
      <c r="I46" s="6"/>
      <c r="J46" s="6"/>
      <c r="K46" s="6"/>
      <c r="L46" s="6"/>
      <c r="M46" s="6"/>
    </row>
    <row r="47" spans="1:13" s="7" customFormat="1" ht="17.850000000000001" customHeight="1">
      <c r="A47" s="5" t="s">
        <v>124</v>
      </c>
      <c r="B47" s="129">
        <v>-21094</v>
      </c>
      <c r="C47" s="128">
        <v>-15757</v>
      </c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7" customFormat="1" ht="17.850000000000001" customHeight="1">
      <c r="A48" s="5" t="s">
        <v>125</v>
      </c>
      <c r="B48" s="129">
        <v>0</v>
      </c>
      <c r="C48" s="128">
        <v>-1512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4" s="7" customFormat="1" ht="17.850000000000001" customHeight="1">
      <c r="A49" s="10" t="s">
        <v>126</v>
      </c>
      <c r="B49" s="130">
        <f>SUM(B43:B48)</f>
        <v>-46430</v>
      </c>
      <c r="C49" s="131">
        <v>-9433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4" s="7" customFormat="1" ht="17.850000000000001" customHeight="1">
      <c r="A50" s="5" t="s">
        <v>127</v>
      </c>
      <c r="B50" s="129">
        <v>24493</v>
      </c>
      <c r="C50" s="128">
        <v>-38575</v>
      </c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4" s="7" customFormat="1" ht="17.850000000000001" customHeight="1">
      <c r="A51" s="5" t="s">
        <v>128</v>
      </c>
      <c r="B51" s="129">
        <v>-364</v>
      </c>
      <c r="C51" s="128">
        <v>4585</v>
      </c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4" s="7" customFormat="1" ht="17.850000000000001" customHeight="1">
      <c r="A52" s="5" t="s">
        <v>129</v>
      </c>
      <c r="B52" s="129">
        <v>1201</v>
      </c>
      <c r="C52" s="128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4" s="7" customFormat="1" ht="17.850000000000001" customHeight="1">
      <c r="A53" s="5" t="s">
        <v>130</v>
      </c>
      <c r="B53" s="129">
        <f>C54</f>
        <v>255545</v>
      </c>
      <c r="C53" s="128">
        <v>289535</v>
      </c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4" s="12" customFormat="1" ht="17.850000000000001" customHeight="1">
      <c r="A54" s="10" t="s">
        <v>131</v>
      </c>
      <c r="B54" s="130">
        <f>SUM(B50:B53)</f>
        <v>280875</v>
      </c>
      <c r="C54" s="131">
        <v>255545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4" s="12" customFormat="1" ht="17.850000000000001" customHeight="1">
      <c r="A55" s="13"/>
      <c r="B55" s="132"/>
      <c r="C55" s="132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4" s="15" customFormat="1" ht="62.25" customHeight="1">
      <c r="A56" s="372"/>
      <c r="B56" s="372"/>
      <c r="C56" s="372"/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s="17" customFormat="1" ht="17.850000000000001" customHeight="1">
      <c r="A57" s="16" t="s">
        <v>132</v>
      </c>
      <c r="B57" s="133"/>
      <c r="C57" s="133"/>
    </row>
    <row r="58" spans="1:14" s="17" customFormat="1" ht="17.850000000000001" customHeight="1">
      <c r="B58" s="133"/>
      <c r="C58" s="133"/>
    </row>
    <row r="59" spans="1:14" s="17" customFormat="1" ht="17.850000000000001" customHeight="1">
      <c r="B59" s="133"/>
      <c r="C59" s="133"/>
    </row>
    <row r="60" spans="1:14" s="17" customFormat="1" ht="17.850000000000001" customHeight="1">
      <c r="B60" s="133"/>
      <c r="C60" s="133"/>
    </row>
    <row r="61" spans="1:14" s="17" customFormat="1" ht="17.850000000000001" customHeight="1">
      <c r="B61" s="133"/>
      <c r="C61" s="133"/>
    </row>
    <row r="62" spans="1:14" s="17" customFormat="1" ht="17.850000000000001" customHeight="1">
      <c r="B62" s="133"/>
      <c r="C62" s="133"/>
    </row>
    <row r="63" spans="1:14" s="17" customFormat="1" ht="17.850000000000001" customHeight="1">
      <c r="B63" s="133"/>
      <c r="C63" s="133"/>
    </row>
    <row r="64" spans="1:14" s="17" customFormat="1" ht="17.850000000000001" customHeight="1">
      <c r="B64" s="133"/>
      <c r="C64" s="133"/>
    </row>
    <row r="65" spans="2:3" s="17" customFormat="1" ht="17.850000000000001" customHeight="1">
      <c r="B65" s="133"/>
      <c r="C65" s="133"/>
    </row>
    <row r="66" spans="2:3" s="17" customFormat="1" ht="17.850000000000001" customHeight="1">
      <c r="B66" s="133"/>
      <c r="C66" s="133"/>
    </row>
    <row r="67" spans="2:3" s="17" customFormat="1" ht="17.850000000000001" customHeight="1">
      <c r="B67" s="133"/>
      <c r="C67" s="133"/>
    </row>
    <row r="68" spans="2:3" s="17" customFormat="1" ht="17.850000000000001" customHeight="1">
      <c r="B68" s="133"/>
      <c r="C68" s="133"/>
    </row>
    <row r="69" spans="2:3" s="17" customFormat="1" ht="17.850000000000001" customHeight="1">
      <c r="B69" s="133"/>
      <c r="C69" s="133"/>
    </row>
    <row r="70" spans="2:3" s="17" customFormat="1" ht="17.850000000000001" customHeight="1">
      <c r="B70" s="133"/>
      <c r="C70" s="133"/>
    </row>
    <row r="71" spans="2:3" s="17" customFormat="1" ht="17.850000000000001" customHeight="1">
      <c r="B71" s="133"/>
      <c r="C71" s="133"/>
    </row>
    <row r="72" spans="2:3" s="17" customFormat="1" ht="17.850000000000001" customHeight="1">
      <c r="B72" s="133"/>
      <c r="C72" s="133"/>
    </row>
    <row r="73" spans="2:3" s="17" customFormat="1" ht="17.850000000000001" customHeight="1">
      <c r="B73" s="133"/>
      <c r="C73" s="133"/>
    </row>
    <row r="74" spans="2:3" s="17" customFormat="1" ht="17.850000000000001" customHeight="1">
      <c r="B74" s="133"/>
      <c r="C74" s="133"/>
    </row>
    <row r="75" spans="2:3" s="17" customFormat="1" ht="17.850000000000001" customHeight="1">
      <c r="B75" s="133"/>
      <c r="C75" s="133"/>
    </row>
    <row r="76" spans="2:3" s="17" customFormat="1" ht="17.850000000000001" customHeight="1">
      <c r="B76" s="133"/>
      <c r="C76" s="133"/>
    </row>
    <row r="77" spans="2:3" s="17" customFormat="1" ht="17.850000000000001" customHeight="1">
      <c r="B77" s="133"/>
      <c r="C77" s="133"/>
    </row>
    <row r="78" spans="2:3" s="17" customFormat="1" ht="17.850000000000001" customHeight="1">
      <c r="B78" s="133"/>
      <c r="C78" s="133"/>
    </row>
    <row r="79" spans="2:3" s="17" customFormat="1" ht="17.850000000000001" customHeight="1">
      <c r="B79" s="133"/>
      <c r="C79" s="133"/>
    </row>
    <row r="80" spans="2:3" s="17" customFormat="1" ht="17.850000000000001" customHeight="1">
      <c r="B80" s="133"/>
      <c r="C80" s="133"/>
    </row>
    <row r="81" spans="2:3" s="17" customFormat="1" ht="17.850000000000001" customHeight="1">
      <c r="B81" s="133"/>
      <c r="C81" s="133"/>
    </row>
    <row r="82" spans="2:3" s="17" customFormat="1" ht="17.850000000000001" customHeight="1">
      <c r="B82" s="133"/>
      <c r="C82" s="133"/>
    </row>
    <row r="83" spans="2:3" s="17" customFormat="1" ht="15.75">
      <c r="B83" s="133"/>
      <c r="C83" s="133"/>
    </row>
    <row r="84" spans="2:3" s="17" customFormat="1" ht="15.75">
      <c r="B84" s="133"/>
      <c r="C84" s="133"/>
    </row>
    <row r="85" spans="2:3" s="17" customFormat="1" ht="15.75">
      <c r="B85" s="133"/>
      <c r="C85" s="133"/>
    </row>
    <row r="86" spans="2:3" s="17" customFormat="1" ht="15.75">
      <c r="B86" s="133"/>
      <c r="C86" s="133"/>
    </row>
    <row r="87" spans="2:3" s="18" customFormat="1" ht="15">
      <c r="B87" s="134"/>
      <c r="C87" s="134"/>
    </row>
    <row r="88" spans="2:3" s="18" customFormat="1" ht="15">
      <c r="B88" s="134"/>
      <c r="C88" s="134"/>
    </row>
    <row r="89" spans="2:3" s="18" customFormat="1" ht="15">
      <c r="B89" s="134"/>
      <c r="C89" s="134"/>
    </row>
    <row r="90" spans="2:3" s="18" customFormat="1" ht="15">
      <c r="B90" s="134"/>
      <c r="C90" s="134"/>
    </row>
    <row r="91" spans="2:3" s="18" customFormat="1" ht="15">
      <c r="B91" s="134"/>
      <c r="C91" s="134"/>
    </row>
    <row r="92" spans="2:3" s="18" customFormat="1" ht="15">
      <c r="B92" s="134"/>
      <c r="C92" s="134"/>
    </row>
    <row r="93" spans="2:3" s="18" customFormat="1" ht="15">
      <c r="B93" s="134"/>
      <c r="C93" s="134"/>
    </row>
    <row r="94" spans="2:3" s="18" customFormat="1" ht="15">
      <c r="B94" s="134"/>
      <c r="C94" s="134"/>
    </row>
    <row r="95" spans="2:3" s="18" customFormat="1" ht="15">
      <c r="B95" s="134"/>
      <c r="C95" s="134"/>
    </row>
    <row r="96" spans="2:3" s="18" customFormat="1" ht="15">
      <c r="B96" s="134"/>
      <c r="C96" s="134"/>
    </row>
    <row r="97" spans="2:3" s="18" customFormat="1" ht="15">
      <c r="B97" s="134"/>
      <c r="C97" s="134"/>
    </row>
    <row r="98" spans="2:3" s="18" customFormat="1" ht="15">
      <c r="B98" s="134"/>
      <c r="C98" s="134"/>
    </row>
    <row r="99" spans="2:3" s="18" customFormat="1" ht="15">
      <c r="B99" s="134"/>
      <c r="C99" s="134"/>
    </row>
    <row r="100" spans="2:3" s="18" customFormat="1" ht="15">
      <c r="B100" s="134"/>
      <c r="C100" s="134"/>
    </row>
    <row r="101" spans="2:3" s="18" customFormat="1" ht="15">
      <c r="B101" s="134"/>
      <c r="C101" s="134"/>
    </row>
    <row r="102" spans="2:3" s="18" customFormat="1" ht="15">
      <c r="B102" s="134"/>
      <c r="C102" s="134"/>
    </row>
    <row r="103" spans="2:3" s="18" customFormat="1" ht="15">
      <c r="B103" s="134"/>
      <c r="C103" s="134"/>
    </row>
    <row r="104" spans="2:3" s="18" customFormat="1" ht="15">
      <c r="B104" s="134"/>
      <c r="C104" s="134"/>
    </row>
    <row r="105" spans="2:3" s="18" customFormat="1" ht="15">
      <c r="B105" s="134"/>
      <c r="C105" s="134"/>
    </row>
    <row r="106" spans="2:3" s="18" customFormat="1" ht="15">
      <c r="B106" s="134"/>
      <c r="C106" s="134"/>
    </row>
    <row r="107" spans="2:3" s="18" customFormat="1" ht="15">
      <c r="B107" s="134"/>
      <c r="C107" s="134"/>
    </row>
    <row r="108" spans="2:3" s="18" customFormat="1" ht="15">
      <c r="B108" s="134"/>
      <c r="C108" s="134"/>
    </row>
    <row r="109" spans="2:3" s="18" customFormat="1" ht="15">
      <c r="B109" s="134"/>
      <c r="C109" s="134"/>
    </row>
    <row r="110" spans="2:3" s="18" customFormat="1" ht="15">
      <c r="B110" s="134"/>
      <c r="C110" s="134"/>
    </row>
    <row r="111" spans="2:3" s="18" customFormat="1" ht="15">
      <c r="B111" s="134"/>
      <c r="C111" s="134"/>
    </row>
    <row r="112" spans="2:3" s="18" customFormat="1" ht="15">
      <c r="B112" s="134"/>
      <c r="C112" s="134"/>
    </row>
    <row r="113" spans="2:3" s="18" customFormat="1" ht="15">
      <c r="B113" s="134"/>
      <c r="C113" s="134"/>
    </row>
  </sheetData>
  <mergeCells count="1">
    <mergeCell ref="A56:C56"/>
  </mergeCells>
  <pageMargins left="0.7" right="0.7" top="0.78740157499999996" bottom="0.78740157499999996" header="0.3" footer="0.3"/>
  <pageSetup orientation="portrait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2.8.1200.97930</Revision>
</Application>
</file>

<file path=customXml/itemProps1.xml><?xml version="1.0" encoding="utf-8"?>
<ds:datastoreItem xmlns:ds="http://schemas.openxmlformats.org/officeDocument/2006/customXml" ds:itemID="{6CEACE37-AA3D-41C6-83F9-7EE28B75EC7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Contents</vt:lpstr>
      <vt:lpstr>Balance Sheet</vt:lpstr>
      <vt:lpstr>Comprehensive Income</vt:lpstr>
      <vt:lpstr>Changes in Equity</vt:lpstr>
      <vt:lpstr>Cash Flows</vt:lpstr>
      <vt:lpstr>Kapfluss_alt</vt:lpstr>
    </vt:vector>
  </TitlesOfParts>
  <Manager/>
  <Company>KSB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Puder, Julia</dc:creator>
  <cp:keywords/>
  <dc:description/>
  <cp:lastModifiedBy>Stauber, Heike</cp:lastModifiedBy>
  <cp:lastPrinted>2023-03-29T14:00:30Z</cp:lastPrinted>
  <dcterms:created xsi:type="dcterms:W3CDTF">2019-05-13T08:55:02Z</dcterms:created>
  <dcterms:modified xsi:type="dcterms:W3CDTF">2023-03-29T14:28:56Z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PeriodId">
    <vt:i4>9</vt:i4>
  </property>
  <property fmtid="{D5CDD505-2E9C-101B-9397-08002B2CF9AE}" pid="4" name="PeriodName">
    <vt:lpwstr>2019_ESEF_TEST</vt:lpwstr>
  </property>
  <property fmtid="{D5CDD505-2E9C-101B-9397-08002B2CF9AE}" pid="5" name="ChapterId">
    <vt:i4>1136</vt:i4>
  </property>
  <property fmtid="{D5CDD505-2E9C-101B-9397-08002B2CF9AE}" pid="6" name="ChapterName">
    <vt:lpwstr>Haupttabellen (ohne Bilanz)_Upload</vt:lpwstr>
  </property>
  <property fmtid="{D5CDD505-2E9C-101B-9397-08002B2CF9AE}" pid="7" name="ReportId">
    <vt:i4>70</vt:i4>
  </property>
  <property fmtid="{D5CDD505-2E9C-101B-9397-08002B2CF9AE}" pid="8" name="ReportName">
    <vt:lpwstr>Datencache</vt:lpwstr>
  </property>
  <property fmtid="{D5CDD505-2E9C-101B-9397-08002B2CF9AE}" pid="9" name="isLinkedAndViewmode">
    <vt:bool>false</vt:bool>
  </property>
</Properties>
</file>